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 MANOLO 1-10-23\SIVECAL\SIVECAL 23\RETRIBUCIONES\"/>
    </mc:Choice>
  </mc:AlternateContent>
  <bookViews>
    <workbookView xWindow="0" yWindow="0" windowWidth="23040" windowHeight="9192" activeTab="7"/>
  </bookViews>
  <sheets>
    <sheet name="22 3" sheetId="1" r:id="rId1"/>
    <sheet name="22 10" sheetId="2" r:id="rId2"/>
    <sheet name="23 4" sheetId="3" r:id="rId3"/>
    <sheet name="23 7" sheetId="4" r:id="rId4"/>
    <sheet name="23 12" sheetId="5" r:id="rId5"/>
    <sheet name="24 11" sheetId="6" r:id="rId6"/>
    <sheet name="24 12" sheetId="7" r:id="rId7"/>
    <sheet name="24 13 " sheetId="8" r:id="rId8"/>
  </sheets>
  <definedNames>
    <definedName name="_xlnm._FilterDatabase" localSheetId="7" hidden="1">'24 13 '!$N$548:$N$550</definedName>
    <definedName name="VACACIONES">'24 13 '!#REF!</definedName>
  </definedNames>
  <calcPr calcId="162913"/>
</workbook>
</file>

<file path=xl/calcChain.xml><?xml version="1.0" encoding="utf-8"?>
<calcChain xmlns="http://schemas.openxmlformats.org/spreadsheetml/2006/main">
  <c r="E30" i="1" l="1"/>
  <c r="E26" i="1"/>
  <c r="E31" i="1" s="1"/>
  <c r="E19" i="1"/>
  <c r="E13" i="1"/>
  <c r="E20" i="1" s="1"/>
  <c r="E30" i="2"/>
  <c r="E26" i="2"/>
  <c r="E31" i="2" s="1"/>
  <c r="E19" i="2"/>
  <c r="E13" i="2"/>
  <c r="E20" i="2" s="1"/>
  <c r="E30" i="3"/>
  <c r="E26" i="3"/>
  <c r="E31" i="3" s="1"/>
  <c r="E19" i="3"/>
  <c r="E20" i="3" s="1"/>
  <c r="E13" i="3"/>
  <c r="E30" i="4"/>
  <c r="E26" i="4"/>
  <c r="E31" i="4" s="1"/>
  <c r="E19" i="4"/>
  <c r="E13" i="4"/>
  <c r="E30" i="5"/>
  <c r="E26" i="5"/>
  <c r="E31" i="5" s="1"/>
  <c r="E19" i="5"/>
  <c r="E13" i="5"/>
  <c r="E30" i="6"/>
  <c r="E26" i="6"/>
  <c r="E31" i="6" s="1"/>
  <c r="E19" i="6"/>
  <c r="E20" i="6" s="1"/>
  <c r="E13" i="6"/>
  <c r="E30" i="7"/>
  <c r="E26" i="7"/>
  <c r="E31" i="7" s="1"/>
  <c r="E19" i="7"/>
  <c r="E13" i="7"/>
  <c r="E20" i="7" s="1"/>
  <c r="E30" i="8"/>
  <c r="E26" i="8"/>
  <c r="E31" i="8" s="1"/>
  <c r="E19" i="8"/>
  <c r="E13" i="8"/>
  <c r="E20" i="8" s="1"/>
  <c r="E46" i="8" s="1"/>
  <c r="E46" i="1" l="1"/>
  <c r="E46" i="2"/>
  <c r="E46" i="3"/>
  <c r="E20" i="4"/>
  <c r="E46" i="4" s="1"/>
  <c r="E20" i="5"/>
  <c r="E46" i="5" s="1"/>
  <c r="E46" i="6"/>
  <c r="E46" i="7"/>
  <c r="E80" i="1"/>
  <c r="E76" i="1"/>
  <c r="E81" i="1" s="1"/>
  <c r="E69" i="1"/>
  <c r="E63" i="1"/>
  <c r="E79" i="2"/>
  <c r="E75" i="2"/>
  <c r="E80" i="2" s="1"/>
  <c r="E68" i="2"/>
  <c r="E62" i="2"/>
  <c r="E69" i="2" s="1"/>
  <c r="E80" i="3"/>
  <c r="E76" i="3"/>
  <c r="E81" i="3" s="1"/>
  <c r="E69" i="3"/>
  <c r="E63" i="3"/>
  <c r="E70" i="3" s="1"/>
  <c r="E80" i="4"/>
  <c r="E76" i="4"/>
  <c r="E81" i="4" s="1"/>
  <c r="E69" i="4"/>
  <c r="E63" i="4"/>
  <c r="E79" i="5"/>
  <c r="E75" i="5"/>
  <c r="E80" i="5" s="1"/>
  <c r="E68" i="5"/>
  <c r="E62" i="5"/>
  <c r="E69" i="5" s="1"/>
  <c r="E80" i="6"/>
  <c r="E76" i="6"/>
  <c r="E81" i="6" s="1"/>
  <c r="E69" i="6"/>
  <c r="E63" i="6"/>
  <c r="E70" i="6" s="1"/>
  <c r="E78" i="7"/>
  <c r="E74" i="7"/>
  <c r="E79" i="7" s="1"/>
  <c r="E67" i="7"/>
  <c r="E61" i="7"/>
  <c r="E72" i="8"/>
  <c r="E68" i="8"/>
  <c r="E73" i="8" s="1"/>
  <c r="E61" i="8"/>
  <c r="E55" i="8"/>
  <c r="E62" i="8" l="1"/>
  <c r="E88" i="8" s="1"/>
  <c r="E68" i="7"/>
  <c r="E94" i="7" s="1"/>
  <c r="E70" i="4"/>
  <c r="E70" i="1"/>
  <c r="E96" i="1" s="1"/>
  <c r="E95" i="2"/>
  <c r="E96" i="3"/>
  <c r="E96" i="4"/>
  <c r="E95" i="5"/>
  <c r="E96" i="6"/>
  <c r="E122" i="8"/>
  <c r="E118" i="8"/>
  <c r="E123" i="8" s="1"/>
  <c r="E111" i="8"/>
  <c r="E105" i="8"/>
  <c r="E112" i="8" s="1"/>
  <c r="E129" i="7"/>
  <c r="E125" i="7"/>
  <c r="E130" i="7" s="1"/>
  <c r="E118" i="7"/>
  <c r="E112" i="7"/>
  <c r="E119" i="7" s="1"/>
  <c r="E131" i="6"/>
  <c r="E127" i="6"/>
  <c r="E132" i="6" s="1"/>
  <c r="E120" i="6"/>
  <c r="E114" i="6"/>
  <c r="E121" i="6" s="1"/>
  <c r="E129" i="5"/>
  <c r="E125" i="5"/>
  <c r="E130" i="5" s="1"/>
  <c r="E118" i="5"/>
  <c r="E112" i="5"/>
  <c r="E119" i="5" s="1"/>
  <c r="E130" i="4"/>
  <c r="E126" i="4"/>
  <c r="E131" i="4" s="1"/>
  <c r="E119" i="4"/>
  <c r="E113" i="4"/>
  <c r="E120" i="4" s="1"/>
  <c r="E130" i="3"/>
  <c r="E126" i="3"/>
  <c r="E131" i="3" s="1"/>
  <c r="E119" i="3"/>
  <c r="E113" i="3"/>
  <c r="E120" i="3" s="1"/>
  <c r="E127" i="2"/>
  <c r="E123" i="2"/>
  <c r="E128" i="2" s="1"/>
  <c r="E116" i="2"/>
  <c r="E110" i="2"/>
  <c r="E117" i="2" s="1"/>
  <c r="E130" i="1"/>
  <c r="E126" i="1"/>
  <c r="E131" i="1" s="1"/>
  <c r="E119" i="1"/>
  <c r="E113" i="1"/>
  <c r="E120" i="1" s="1"/>
  <c r="E138" i="8" l="1"/>
  <c r="E145" i="7"/>
  <c r="E147" i="6"/>
  <c r="E145" i="5"/>
  <c r="E146" i="4"/>
  <c r="E146" i="3"/>
  <c r="E143" i="2"/>
  <c r="E146" i="1"/>
  <c r="E179" i="1"/>
  <c r="E175" i="1"/>
  <c r="E180" i="1" s="1"/>
  <c r="E168" i="1"/>
  <c r="E162" i="1"/>
  <c r="E169" i="1" s="1"/>
  <c r="E177" i="2"/>
  <c r="E173" i="2"/>
  <c r="E178" i="2" s="1"/>
  <c r="E166" i="2"/>
  <c r="E160" i="2"/>
  <c r="E167" i="2" s="1"/>
  <c r="E181" i="3"/>
  <c r="E177" i="3"/>
  <c r="E182" i="3" s="1"/>
  <c r="E170" i="3"/>
  <c r="E164" i="3"/>
  <c r="E171" i="3" s="1"/>
  <c r="E181" i="4"/>
  <c r="E177" i="4"/>
  <c r="E182" i="4" s="1"/>
  <c r="E170" i="4"/>
  <c r="E164" i="4"/>
  <c r="E171" i="4" s="1"/>
  <c r="E180" i="5"/>
  <c r="E176" i="5"/>
  <c r="E181" i="5" s="1"/>
  <c r="E169" i="5"/>
  <c r="E163" i="5"/>
  <c r="E170" i="5" s="1"/>
  <c r="E183" i="6"/>
  <c r="E179" i="6"/>
  <c r="E184" i="6" s="1"/>
  <c r="E172" i="6"/>
  <c r="E166" i="6"/>
  <c r="E181" i="7"/>
  <c r="E177" i="7"/>
  <c r="E182" i="7" s="1"/>
  <c r="E170" i="7"/>
  <c r="E164" i="7"/>
  <c r="E171" i="7" s="1"/>
  <c r="E172" i="8"/>
  <c r="E168" i="8"/>
  <c r="E173" i="8" s="1"/>
  <c r="E161" i="8"/>
  <c r="E155" i="8"/>
  <c r="E195" i="1" l="1"/>
  <c r="E193" i="2"/>
  <c r="E197" i="3"/>
  <c r="E197" i="4"/>
  <c r="E196" i="5"/>
  <c r="E173" i="6"/>
  <c r="E199" i="6" s="1"/>
  <c r="E197" i="7"/>
  <c r="E162" i="8"/>
  <c r="E188" i="8" s="1"/>
  <c r="E267" i="7" l="1"/>
  <c r="E255" i="7"/>
  <c r="E211" i="7"/>
  <c r="E223" i="7" l="1"/>
  <c r="E261" i="7"/>
  <c r="E285" i="7" s="1"/>
  <c r="E214" i="8" l="1"/>
  <c r="E218" i="8" s="1"/>
  <c r="E202" i="8"/>
  <c r="E208" i="8" s="1"/>
  <c r="E224" i="6"/>
  <c r="E228" i="6" s="1"/>
  <c r="E212" i="6"/>
  <c r="E218" i="6" s="1"/>
  <c r="E221" i="5"/>
  <c r="E225" i="5" s="1"/>
  <c r="E209" i="5"/>
  <c r="E215" i="5" s="1"/>
  <c r="E222" i="4"/>
  <c r="E226" i="4" s="1"/>
  <c r="E210" i="4"/>
  <c r="E216" i="4" s="1"/>
  <c r="E222" i="3"/>
  <c r="E226" i="3" s="1"/>
  <c r="E218" i="2"/>
  <c r="E222" i="2" s="1"/>
  <c r="E210" i="3"/>
  <c r="E216" i="3" s="1"/>
  <c r="E220" i="1"/>
  <c r="E224" i="1" s="1"/>
  <c r="E208" i="1"/>
  <c r="E214" i="1" s="1"/>
  <c r="E206" i="2"/>
  <c r="E212" i="2" s="1"/>
  <c r="E232" i="8" l="1"/>
  <c r="E242" i="6"/>
  <c r="E239" i="5"/>
  <c r="E240" i="4"/>
  <c r="E240" i="3"/>
  <c r="E236" i="2"/>
  <c r="E238" i="1"/>
  <c r="E246" i="8"/>
  <c r="E256" i="6"/>
  <c r="E252" i="5"/>
  <c r="E253" i="4"/>
  <c r="E253" i="3"/>
  <c r="E249" i="2"/>
  <c r="E258" i="8" l="1"/>
  <c r="E262" i="8" s="1"/>
  <c r="E252" i="8"/>
  <c r="E227" i="7"/>
  <c r="E217" i="7"/>
  <c r="E268" i="6"/>
  <c r="E272" i="6" s="1"/>
  <c r="E262" i="6"/>
  <c r="E264" i="5"/>
  <c r="E268" i="5" s="1"/>
  <c r="E258" i="5"/>
  <c r="E265" i="4"/>
  <c r="E269" i="4" s="1"/>
  <c r="E259" i="4"/>
  <c r="E265" i="3"/>
  <c r="E269" i="3" s="1"/>
  <c r="E259" i="3"/>
  <c r="E261" i="2"/>
  <c r="E265" i="2" s="1"/>
  <c r="E255" i="2"/>
  <c r="E241" i="7" l="1"/>
  <c r="E282" i="5"/>
  <c r="E276" i="8"/>
  <c r="E286" i="6"/>
  <c r="E283" i="3"/>
  <c r="E279" i="2"/>
  <c r="E283" i="4"/>
  <c r="E263" i="1"/>
  <c r="E267" i="1" s="1"/>
  <c r="E251" i="1"/>
  <c r="E257" i="1" s="1"/>
  <c r="E281" i="1" l="1"/>
  <c r="F304" i="8"/>
  <c r="F292" i="8"/>
  <c r="F298" i="8" s="1"/>
  <c r="F310" i="7"/>
  <c r="F314" i="7" s="1"/>
  <c r="F298" i="7"/>
  <c r="F304" i="7" s="1"/>
  <c r="F314" i="6"/>
  <c r="F318" i="6" s="1"/>
  <c r="F302" i="6"/>
  <c r="F308" i="6" s="1"/>
  <c r="F310" i="5"/>
  <c r="F314" i="5" s="1"/>
  <c r="F298" i="5"/>
  <c r="F304" i="5" s="1"/>
  <c r="F311" i="4"/>
  <c r="F315" i="4" s="1"/>
  <c r="F299" i="4"/>
  <c r="F305" i="4" s="1"/>
  <c r="F311" i="3"/>
  <c r="F315" i="3" s="1"/>
  <c r="F299" i="3"/>
  <c r="F307" i="2"/>
  <c r="F311" i="2" s="1"/>
  <c r="F295" i="2"/>
  <c r="F301" i="2" s="1"/>
  <c r="F308" i="1"/>
  <c r="F312" i="1" s="1"/>
  <c r="F296" i="1"/>
  <c r="F302" i="1" s="1"/>
  <c r="F308" i="8"/>
  <c r="F305" i="3"/>
  <c r="E298" i="5"/>
  <c r="E304" i="5" s="1"/>
  <c r="E310" i="5"/>
  <c r="E314" i="5" s="1"/>
  <c r="E310" i="7"/>
  <c r="E314" i="7" s="1"/>
  <c r="E298" i="7"/>
  <c r="E304" i="7" s="1"/>
  <c r="E314" i="6"/>
  <c r="E318" i="6" s="1"/>
  <c r="E302" i="6"/>
  <c r="E308" i="6" s="1"/>
  <c r="E311" i="4"/>
  <c r="E315" i="4" s="1"/>
  <c r="E299" i="4"/>
  <c r="E305" i="4" s="1"/>
  <c r="E311" i="3"/>
  <c r="E315" i="3" s="1"/>
  <c r="E299" i="3"/>
  <c r="E305" i="3" s="1"/>
  <c r="E307" i="2"/>
  <c r="E311" i="2" s="1"/>
  <c r="E295" i="2"/>
  <c r="E301" i="2" s="1"/>
  <c r="E308" i="1"/>
  <c r="E312" i="1" s="1"/>
  <c r="E296" i="1"/>
  <c r="E302" i="1" s="1"/>
  <c r="E304" i="8"/>
  <c r="E308" i="8" s="1"/>
  <c r="E292" i="8"/>
  <c r="E298" i="8" s="1"/>
  <c r="F349" i="8"/>
  <c r="F353" i="8" s="1"/>
  <c r="F355" i="7"/>
  <c r="F359" i="7" s="1"/>
  <c r="F359" i="6"/>
  <c r="F363" i="6" s="1"/>
  <c r="F355" i="5"/>
  <c r="F359" i="5" s="1"/>
  <c r="F356" i="4"/>
  <c r="F360" i="4" s="1"/>
  <c r="F356" i="3"/>
  <c r="F360" i="3" s="1"/>
  <c r="F352" i="2"/>
  <c r="F356" i="2" s="1"/>
  <c r="F353" i="1"/>
  <c r="F357" i="1" s="1"/>
  <c r="F325" i="2" l="1"/>
  <c r="E329" i="3"/>
  <c r="F322" i="8"/>
  <c r="F332" i="6"/>
  <c r="E328" i="7"/>
  <c r="F328" i="5"/>
  <c r="F329" i="3"/>
  <c r="F328" i="7"/>
  <c r="E325" i="2"/>
  <c r="E332" i="6"/>
  <c r="E322" i="8"/>
  <c r="E328" i="5"/>
  <c r="F329" i="4"/>
  <c r="E329" i="4"/>
  <c r="F326" i="1"/>
  <c r="E326" i="1"/>
  <c r="F337" i="8"/>
  <c r="F343" i="8" s="1"/>
  <c r="F343" i="7"/>
  <c r="F349" i="7" s="1"/>
  <c r="F347" i="6"/>
  <c r="F353" i="6" s="1"/>
  <c r="F343" i="5"/>
  <c r="F349" i="5" s="1"/>
  <c r="F344" i="4"/>
  <c r="F350" i="4" s="1"/>
  <c r="F344" i="3"/>
  <c r="F350" i="3" s="1"/>
  <c r="F340" i="2"/>
  <c r="F346" i="2" s="1"/>
  <c r="F341" i="1"/>
  <c r="F347" i="1" s="1"/>
  <c r="E349" i="8" l="1"/>
  <c r="E353" i="8" s="1"/>
  <c r="E337" i="8"/>
  <c r="E343" i="8" s="1"/>
  <c r="E355" i="7"/>
  <c r="E359" i="7" s="1"/>
  <c r="E343" i="7"/>
  <c r="E349" i="7" s="1"/>
  <c r="E359" i="6"/>
  <c r="E363" i="6" s="1"/>
  <c r="E347" i="6"/>
  <c r="E353" i="6" s="1"/>
  <c r="E355" i="5"/>
  <c r="E359" i="5" s="1"/>
  <c r="E343" i="5"/>
  <c r="E349" i="5" s="1"/>
  <c r="E356" i="4"/>
  <c r="E360" i="4" s="1"/>
  <c r="E344" i="4"/>
  <c r="E350" i="4" s="1"/>
  <c r="E356" i="3"/>
  <c r="E360" i="3" s="1"/>
  <c r="E344" i="3"/>
  <c r="E350" i="3" s="1"/>
  <c r="E352" i="2"/>
  <c r="E356" i="2" s="1"/>
  <c r="E340" i="2"/>
  <c r="E346" i="2" s="1"/>
  <c r="E353" i="1"/>
  <c r="E357" i="1" s="1"/>
  <c r="E341" i="1"/>
  <c r="E347" i="1" s="1"/>
  <c r="E374" i="4" l="1"/>
  <c r="E371" i="1"/>
  <c r="E373" i="5"/>
  <c r="E367" i="8"/>
  <c r="E373" i="7"/>
  <c r="E377" i="6"/>
  <c r="E374" i="3"/>
  <c r="E370" i="2"/>
  <c r="E394" i="8"/>
  <c r="E398" i="8" s="1"/>
  <c r="E382" i="8"/>
  <c r="E388" i="8" s="1"/>
  <c r="E400" i="7"/>
  <c r="E404" i="7" s="1"/>
  <c r="E388" i="7"/>
  <c r="E394" i="7" s="1"/>
  <c r="E404" i="6"/>
  <c r="E408" i="6" s="1"/>
  <c r="E392" i="6"/>
  <c r="E398" i="6" s="1"/>
  <c r="E400" i="5"/>
  <c r="E404" i="5" s="1"/>
  <c r="E388" i="5"/>
  <c r="E394" i="5" s="1"/>
  <c r="E401" i="4"/>
  <c r="E405" i="4" s="1"/>
  <c r="E389" i="4"/>
  <c r="E395" i="4" s="1"/>
  <c r="E398" i="2"/>
  <c r="E402" i="2" s="1"/>
  <c r="E386" i="2"/>
  <c r="E392" i="2" s="1"/>
  <c r="E399" i="1"/>
  <c r="E403" i="1" s="1"/>
  <c r="E387" i="1"/>
  <c r="E393" i="1" s="1"/>
  <c r="E417" i="1" l="1"/>
  <c r="E412" i="8"/>
  <c r="E418" i="7"/>
  <c r="E418" i="5"/>
  <c r="E416" i="2"/>
  <c r="E422" i="6"/>
  <c r="E419" i="4"/>
  <c r="E402" i="3"/>
  <c r="E406" i="3" s="1"/>
  <c r="E390" i="3"/>
  <c r="E396" i="3" s="1"/>
  <c r="E420" i="3" l="1"/>
  <c r="E437" i="8"/>
  <c r="E441" i="8" s="1"/>
  <c r="E425" i="8"/>
  <c r="E431" i="8" s="1"/>
  <c r="E443" i="7"/>
  <c r="E447" i="7" s="1"/>
  <c r="E431" i="7"/>
  <c r="E437" i="7" s="1"/>
  <c r="E447" i="6"/>
  <c r="E451" i="6" s="1"/>
  <c r="E435" i="6"/>
  <c r="E441" i="6" s="1"/>
  <c r="E443" i="5"/>
  <c r="E447" i="5" s="1"/>
  <c r="E431" i="5"/>
  <c r="E437" i="5" s="1"/>
  <c r="E444" i="4"/>
  <c r="E448" i="4" s="1"/>
  <c r="E432" i="4"/>
  <c r="E438" i="4" s="1"/>
  <c r="E445" i="3"/>
  <c r="E449" i="3" s="1"/>
  <c r="E433" i="3"/>
  <c r="E439" i="3" s="1"/>
  <c r="E441" i="2"/>
  <c r="E445" i="2" s="1"/>
  <c r="E429" i="2"/>
  <c r="E435" i="2" s="1"/>
  <c r="E442" i="1"/>
  <c r="E446" i="1" s="1"/>
  <c r="E430" i="1"/>
  <c r="E436" i="1" s="1"/>
  <c r="E455" i="8" l="1"/>
  <c r="E461" i="7"/>
  <c r="E465" i="6"/>
  <c r="E461" i="5"/>
  <c r="E462" i="4"/>
  <c r="E463" i="3"/>
  <c r="E459" i="2"/>
  <c r="E460" i="1"/>
  <c r="I649" i="8"/>
  <c r="G649" i="8"/>
  <c r="H649" i="8" s="1"/>
  <c r="I648" i="8"/>
  <c r="G648" i="8"/>
  <c r="H648" i="8" s="1"/>
  <c r="I647" i="8"/>
  <c r="G647" i="8"/>
  <c r="H647" i="8" s="1"/>
  <c r="I646" i="8"/>
  <c r="G646" i="8"/>
  <c r="H646" i="8" s="1"/>
  <c r="I643" i="8"/>
  <c r="G643" i="8"/>
  <c r="H643" i="8" s="1"/>
  <c r="I642" i="8"/>
  <c r="G642" i="8"/>
  <c r="H642" i="8" s="1"/>
  <c r="I641" i="8"/>
  <c r="G641" i="8"/>
  <c r="H641" i="8" s="1"/>
  <c r="I640" i="8"/>
  <c r="G640" i="8"/>
  <c r="H640" i="8" s="1"/>
  <c r="I635" i="8"/>
  <c r="G635" i="8"/>
  <c r="H635" i="8" s="1"/>
  <c r="I634" i="8"/>
  <c r="G634" i="8"/>
  <c r="H634" i="8" s="1"/>
  <c r="I633" i="8"/>
  <c r="G633" i="8"/>
  <c r="H633" i="8" s="1"/>
  <c r="F632" i="8"/>
  <c r="E632" i="8"/>
  <c r="E636" i="8" s="1"/>
  <c r="I631" i="8"/>
  <c r="G631" i="8"/>
  <c r="H631" i="8" s="1"/>
  <c r="I623" i="8"/>
  <c r="G623" i="8"/>
  <c r="H623" i="8" s="1"/>
  <c r="I622" i="8"/>
  <c r="G622" i="8"/>
  <c r="H622" i="8" s="1"/>
  <c r="I621" i="8"/>
  <c r="G621" i="8"/>
  <c r="H621" i="8" s="1"/>
  <c r="I620" i="8"/>
  <c r="G620" i="8"/>
  <c r="H620" i="8" s="1"/>
  <c r="I619" i="8"/>
  <c r="G619" i="8"/>
  <c r="H619" i="8" s="1"/>
  <c r="F618" i="8"/>
  <c r="E618" i="8"/>
  <c r="E624" i="8" s="1"/>
  <c r="I617" i="8"/>
  <c r="G617" i="8"/>
  <c r="H617" i="8" s="1"/>
  <c r="E580" i="8"/>
  <c r="E584" i="8" s="1"/>
  <c r="E568" i="8"/>
  <c r="E574" i="8" s="1"/>
  <c r="F527" i="8"/>
  <c r="E523" i="8"/>
  <c r="E527" i="8" s="1"/>
  <c r="E511" i="8"/>
  <c r="E517" i="8" s="1"/>
  <c r="E480" i="8"/>
  <c r="E484" i="8" s="1"/>
  <c r="E468" i="8"/>
  <c r="E474" i="8" s="1"/>
  <c r="I656" i="7"/>
  <c r="G656" i="7"/>
  <c r="H656" i="7" s="1"/>
  <c r="I655" i="7"/>
  <c r="G655" i="7"/>
  <c r="H655" i="7" s="1"/>
  <c r="I654" i="7"/>
  <c r="G654" i="7"/>
  <c r="H654" i="7" s="1"/>
  <c r="I653" i="7"/>
  <c r="G653" i="7"/>
  <c r="H653" i="7" s="1"/>
  <c r="I650" i="7"/>
  <c r="G650" i="7"/>
  <c r="H650" i="7" s="1"/>
  <c r="I649" i="7"/>
  <c r="G649" i="7"/>
  <c r="H649" i="7" s="1"/>
  <c r="I648" i="7"/>
  <c r="G648" i="7"/>
  <c r="H648" i="7" s="1"/>
  <c r="I647" i="7"/>
  <c r="G647" i="7"/>
  <c r="H647" i="7" s="1"/>
  <c r="I642" i="7"/>
  <c r="G642" i="7"/>
  <c r="H642" i="7" s="1"/>
  <c r="I641" i="7"/>
  <c r="G641" i="7"/>
  <c r="H641" i="7" s="1"/>
  <c r="I640" i="7"/>
  <c r="G640" i="7"/>
  <c r="H640" i="7" s="1"/>
  <c r="F639" i="7"/>
  <c r="F643" i="7" s="1"/>
  <c r="E639" i="7"/>
  <c r="E643" i="7" s="1"/>
  <c r="I638" i="7"/>
  <c r="G638" i="7"/>
  <c r="H638" i="7" s="1"/>
  <c r="I630" i="7"/>
  <c r="G630" i="7"/>
  <c r="H630" i="7" s="1"/>
  <c r="I629" i="7"/>
  <c r="G629" i="7"/>
  <c r="H629" i="7" s="1"/>
  <c r="I628" i="7"/>
  <c r="G628" i="7"/>
  <c r="H628" i="7" s="1"/>
  <c r="I627" i="7"/>
  <c r="G627" i="7"/>
  <c r="H627" i="7" s="1"/>
  <c r="I626" i="7"/>
  <c r="G626" i="7"/>
  <c r="H626" i="7" s="1"/>
  <c r="F625" i="7"/>
  <c r="E625" i="7"/>
  <c r="E631" i="7" s="1"/>
  <c r="I624" i="7"/>
  <c r="G624" i="7"/>
  <c r="H624" i="7" s="1"/>
  <c r="E587" i="7"/>
  <c r="E591" i="7" s="1"/>
  <c r="E575" i="7"/>
  <c r="E581" i="7" s="1"/>
  <c r="F533" i="7"/>
  <c r="E529" i="7"/>
  <c r="E533" i="7" s="1"/>
  <c r="E517" i="7"/>
  <c r="E523" i="7" s="1"/>
  <c r="E486" i="7"/>
  <c r="E490" i="7" s="1"/>
  <c r="E474" i="7"/>
  <c r="E480" i="7" s="1"/>
  <c r="I660" i="6"/>
  <c r="G660" i="6"/>
  <c r="H660" i="6" s="1"/>
  <c r="I659" i="6"/>
  <c r="G659" i="6"/>
  <c r="H659" i="6" s="1"/>
  <c r="I658" i="6"/>
  <c r="G658" i="6"/>
  <c r="H658" i="6" s="1"/>
  <c r="I657" i="6"/>
  <c r="G657" i="6"/>
  <c r="H657" i="6" s="1"/>
  <c r="I654" i="6"/>
  <c r="G654" i="6"/>
  <c r="H654" i="6" s="1"/>
  <c r="I653" i="6"/>
  <c r="G653" i="6"/>
  <c r="H653" i="6" s="1"/>
  <c r="I652" i="6"/>
  <c r="G652" i="6"/>
  <c r="H652" i="6" s="1"/>
  <c r="I651" i="6"/>
  <c r="G651" i="6"/>
  <c r="H651" i="6" s="1"/>
  <c r="I646" i="6"/>
  <c r="G646" i="6"/>
  <c r="H646" i="6" s="1"/>
  <c r="I645" i="6"/>
  <c r="G645" i="6"/>
  <c r="H645" i="6" s="1"/>
  <c r="I644" i="6"/>
  <c r="G644" i="6"/>
  <c r="H644" i="6" s="1"/>
  <c r="F643" i="6"/>
  <c r="E643" i="6"/>
  <c r="E647" i="6" s="1"/>
  <c r="I642" i="6"/>
  <c r="G642" i="6"/>
  <c r="H642" i="6" s="1"/>
  <c r="I634" i="6"/>
  <c r="G634" i="6"/>
  <c r="H634" i="6" s="1"/>
  <c r="I633" i="6"/>
  <c r="G633" i="6"/>
  <c r="H633" i="6" s="1"/>
  <c r="I632" i="6"/>
  <c r="G632" i="6"/>
  <c r="H632" i="6" s="1"/>
  <c r="I631" i="6"/>
  <c r="G631" i="6"/>
  <c r="H631" i="6" s="1"/>
  <c r="I630" i="6"/>
  <c r="G630" i="6"/>
  <c r="H630" i="6" s="1"/>
  <c r="F629" i="6"/>
  <c r="E629" i="6"/>
  <c r="E635" i="6" s="1"/>
  <c r="I628" i="6"/>
  <c r="G628" i="6"/>
  <c r="H628" i="6" s="1"/>
  <c r="E591" i="6"/>
  <c r="E595" i="6" s="1"/>
  <c r="E579" i="6"/>
  <c r="E585" i="6" s="1"/>
  <c r="F537" i="6"/>
  <c r="E533" i="6"/>
  <c r="E537" i="6" s="1"/>
  <c r="E521" i="6"/>
  <c r="E527" i="6" s="1"/>
  <c r="E490" i="6"/>
  <c r="E494" i="6" s="1"/>
  <c r="E478" i="6"/>
  <c r="E484" i="6" s="1"/>
  <c r="I656" i="5"/>
  <c r="G656" i="5"/>
  <c r="H656" i="5" s="1"/>
  <c r="I655" i="5"/>
  <c r="G655" i="5"/>
  <c r="H655" i="5" s="1"/>
  <c r="I654" i="5"/>
  <c r="G654" i="5"/>
  <c r="H654" i="5" s="1"/>
  <c r="I653" i="5"/>
  <c r="G653" i="5"/>
  <c r="H653" i="5" s="1"/>
  <c r="I650" i="5"/>
  <c r="G650" i="5"/>
  <c r="H650" i="5" s="1"/>
  <c r="I649" i="5"/>
  <c r="G649" i="5"/>
  <c r="H649" i="5" s="1"/>
  <c r="I648" i="5"/>
  <c r="G648" i="5"/>
  <c r="H648" i="5" s="1"/>
  <c r="I647" i="5"/>
  <c r="G647" i="5"/>
  <c r="H647" i="5" s="1"/>
  <c r="I642" i="5"/>
  <c r="G642" i="5"/>
  <c r="H642" i="5" s="1"/>
  <c r="I641" i="5"/>
  <c r="G641" i="5"/>
  <c r="H641" i="5" s="1"/>
  <c r="I640" i="5"/>
  <c r="G640" i="5"/>
  <c r="H640" i="5" s="1"/>
  <c r="F639" i="5"/>
  <c r="E639" i="5"/>
  <c r="E643" i="5" s="1"/>
  <c r="I638" i="5"/>
  <c r="G638" i="5"/>
  <c r="H638" i="5" s="1"/>
  <c r="I630" i="5"/>
  <c r="G630" i="5"/>
  <c r="H630" i="5" s="1"/>
  <c r="I629" i="5"/>
  <c r="G629" i="5"/>
  <c r="H629" i="5" s="1"/>
  <c r="I628" i="5"/>
  <c r="G628" i="5"/>
  <c r="H628" i="5" s="1"/>
  <c r="I627" i="5"/>
  <c r="G627" i="5"/>
  <c r="H627" i="5" s="1"/>
  <c r="I626" i="5"/>
  <c r="G626" i="5"/>
  <c r="H626" i="5" s="1"/>
  <c r="F625" i="5"/>
  <c r="E625" i="5"/>
  <c r="E631" i="5" s="1"/>
  <c r="I624" i="5"/>
  <c r="G624" i="5"/>
  <c r="H624" i="5" s="1"/>
  <c r="E587" i="5"/>
  <c r="E591" i="5" s="1"/>
  <c r="E575" i="5"/>
  <c r="E581" i="5" s="1"/>
  <c r="F533" i="5"/>
  <c r="E529" i="5"/>
  <c r="E533" i="5" s="1"/>
  <c r="E517" i="5"/>
  <c r="E523" i="5" s="1"/>
  <c r="E486" i="5"/>
  <c r="E490" i="5" s="1"/>
  <c r="E474" i="5"/>
  <c r="E480" i="5" s="1"/>
  <c r="I657" i="4"/>
  <c r="G657" i="4"/>
  <c r="H657" i="4" s="1"/>
  <c r="I656" i="4"/>
  <c r="G656" i="4"/>
  <c r="H656" i="4" s="1"/>
  <c r="I655" i="4"/>
  <c r="G655" i="4"/>
  <c r="H655" i="4" s="1"/>
  <c r="I654" i="4"/>
  <c r="G654" i="4"/>
  <c r="H654" i="4" s="1"/>
  <c r="I651" i="4"/>
  <c r="G651" i="4"/>
  <c r="H651" i="4" s="1"/>
  <c r="I650" i="4"/>
  <c r="G650" i="4"/>
  <c r="H650" i="4" s="1"/>
  <c r="I649" i="4"/>
  <c r="G649" i="4"/>
  <c r="H649" i="4" s="1"/>
  <c r="I648" i="4"/>
  <c r="G648" i="4"/>
  <c r="H648" i="4" s="1"/>
  <c r="I643" i="4"/>
  <c r="G643" i="4"/>
  <c r="H643" i="4" s="1"/>
  <c r="I642" i="4"/>
  <c r="G642" i="4"/>
  <c r="H642" i="4" s="1"/>
  <c r="I641" i="4"/>
  <c r="G641" i="4"/>
  <c r="H641" i="4" s="1"/>
  <c r="F640" i="4"/>
  <c r="E640" i="4"/>
  <c r="E644" i="4" s="1"/>
  <c r="I639" i="4"/>
  <c r="G639" i="4"/>
  <c r="H639" i="4" s="1"/>
  <c r="I631" i="4"/>
  <c r="G631" i="4"/>
  <c r="H631" i="4" s="1"/>
  <c r="I630" i="4"/>
  <c r="G630" i="4"/>
  <c r="H630" i="4" s="1"/>
  <c r="I629" i="4"/>
  <c r="G629" i="4"/>
  <c r="H629" i="4" s="1"/>
  <c r="I628" i="4"/>
  <c r="G628" i="4"/>
  <c r="H628" i="4" s="1"/>
  <c r="I627" i="4"/>
  <c r="G627" i="4"/>
  <c r="H627" i="4" s="1"/>
  <c r="F626" i="4"/>
  <c r="E626" i="4"/>
  <c r="E632" i="4" s="1"/>
  <c r="I625" i="4"/>
  <c r="G625" i="4"/>
  <c r="H625" i="4" s="1"/>
  <c r="E588" i="4"/>
  <c r="E592" i="4" s="1"/>
  <c r="E576" i="4"/>
  <c r="E582" i="4" s="1"/>
  <c r="F534" i="4"/>
  <c r="E530" i="4"/>
  <c r="E534" i="4" s="1"/>
  <c r="E518" i="4"/>
  <c r="E524" i="4" s="1"/>
  <c r="E487" i="4"/>
  <c r="E491" i="4" s="1"/>
  <c r="E475" i="4"/>
  <c r="E481" i="4" s="1"/>
  <c r="I658" i="3"/>
  <c r="G658" i="3"/>
  <c r="H658" i="3" s="1"/>
  <c r="I657" i="3"/>
  <c r="G657" i="3"/>
  <c r="H657" i="3" s="1"/>
  <c r="I656" i="3"/>
  <c r="G656" i="3"/>
  <c r="H656" i="3" s="1"/>
  <c r="I655" i="3"/>
  <c r="G655" i="3"/>
  <c r="H655" i="3" s="1"/>
  <c r="I652" i="3"/>
  <c r="G652" i="3"/>
  <c r="H652" i="3" s="1"/>
  <c r="I651" i="3"/>
  <c r="G651" i="3"/>
  <c r="H651" i="3" s="1"/>
  <c r="I650" i="3"/>
  <c r="G650" i="3"/>
  <c r="H650" i="3" s="1"/>
  <c r="I649" i="3"/>
  <c r="G649" i="3"/>
  <c r="H649" i="3" s="1"/>
  <c r="I644" i="3"/>
  <c r="G644" i="3"/>
  <c r="H644" i="3" s="1"/>
  <c r="I643" i="3"/>
  <c r="G643" i="3"/>
  <c r="H643" i="3" s="1"/>
  <c r="I642" i="3"/>
  <c r="G642" i="3"/>
  <c r="H642" i="3" s="1"/>
  <c r="F641" i="3"/>
  <c r="F645" i="3" s="1"/>
  <c r="E641" i="3"/>
  <c r="E645" i="3" s="1"/>
  <c r="I640" i="3"/>
  <c r="G640" i="3"/>
  <c r="H640" i="3" s="1"/>
  <c r="I631" i="3"/>
  <c r="G631" i="3"/>
  <c r="H631" i="3" s="1"/>
  <c r="I630" i="3"/>
  <c r="G630" i="3"/>
  <c r="H630" i="3" s="1"/>
  <c r="I629" i="3"/>
  <c r="G629" i="3"/>
  <c r="H629" i="3" s="1"/>
  <c r="I628" i="3"/>
  <c r="G628" i="3"/>
  <c r="H628" i="3" s="1"/>
  <c r="I627" i="3"/>
  <c r="G627" i="3"/>
  <c r="H627" i="3" s="1"/>
  <c r="F626" i="3"/>
  <c r="F632" i="3" s="1"/>
  <c r="E626" i="3"/>
  <c r="I625" i="3"/>
  <c r="H625" i="3"/>
  <c r="E589" i="3"/>
  <c r="E593" i="3" s="1"/>
  <c r="E577" i="3"/>
  <c r="E583" i="3" s="1"/>
  <c r="F535" i="3"/>
  <c r="E531" i="3"/>
  <c r="E535" i="3" s="1"/>
  <c r="E519" i="3"/>
  <c r="E525" i="3" s="1"/>
  <c r="E488" i="3"/>
  <c r="E492" i="3" s="1"/>
  <c r="E476" i="3"/>
  <c r="E482" i="3" s="1"/>
  <c r="I654" i="2"/>
  <c r="G654" i="2"/>
  <c r="H654" i="2" s="1"/>
  <c r="I653" i="2"/>
  <c r="G653" i="2"/>
  <c r="H653" i="2" s="1"/>
  <c r="I652" i="2"/>
  <c r="G652" i="2"/>
  <c r="H652" i="2" s="1"/>
  <c r="I651" i="2"/>
  <c r="G651" i="2"/>
  <c r="H651" i="2" s="1"/>
  <c r="I648" i="2"/>
  <c r="G648" i="2"/>
  <c r="H648" i="2" s="1"/>
  <c r="I647" i="2"/>
  <c r="G647" i="2"/>
  <c r="H647" i="2" s="1"/>
  <c r="I646" i="2"/>
  <c r="G646" i="2"/>
  <c r="H646" i="2" s="1"/>
  <c r="I645" i="2"/>
  <c r="G645" i="2"/>
  <c r="H645" i="2" s="1"/>
  <c r="I640" i="2"/>
  <c r="G640" i="2"/>
  <c r="H640" i="2" s="1"/>
  <c r="I639" i="2"/>
  <c r="G639" i="2"/>
  <c r="H639" i="2" s="1"/>
  <c r="I638" i="2"/>
  <c r="G638" i="2"/>
  <c r="H638" i="2" s="1"/>
  <c r="F637" i="2"/>
  <c r="E637" i="2"/>
  <c r="E641" i="2" s="1"/>
  <c r="I636" i="2"/>
  <c r="G636" i="2"/>
  <c r="H636" i="2" s="1"/>
  <c r="I628" i="2"/>
  <c r="G628" i="2"/>
  <c r="H628" i="2" s="1"/>
  <c r="I627" i="2"/>
  <c r="G627" i="2"/>
  <c r="H627" i="2" s="1"/>
  <c r="I626" i="2"/>
  <c r="G626" i="2"/>
  <c r="H626" i="2" s="1"/>
  <c r="I625" i="2"/>
  <c r="G625" i="2"/>
  <c r="H625" i="2" s="1"/>
  <c r="I624" i="2"/>
  <c r="G624" i="2"/>
  <c r="H624" i="2" s="1"/>
  <c r="F623" i="2"/>
  <c r="E623" i="2"/>
  <c r="E629" i="2" s="1"/>
  <c r="I622" i="2"/>
  <c r="G622" i="2"/>
  <c r="H622" i="2" s="1"/>
  <c r="E585" i="2"/>
  <c r="E589" i="2" s="1"/>
  <c r="E573" i="2"/>
  <c r="E579" i="2" s="1"/>
  <c r="F531" i="2"/>
  <c r="E527" i="2"/>
  <c r="E531" i="2" s="1"/>
  <c r="E515" i="2"/>
  <c r="E521" i="2" s="1"/>
  <c r="E484" i="2"/>
  <c r="E488" i="2" s="1"/>
  <c r="E472" i="2"/>
  <c r="E478" i="2" s="1"/>
  <c r="I655" i="1"/>
  <c r="G655" i="1"/>
  <c r="H655" i="1" s="1"/>
  <c r="I654" i="1"/>
  <c r="G654" i="1"/>
  <c r="H654" i="1" s="1"/>
  <c r="I653" i="1"/>
  <c r="G653" i="1"/>
  <c r="H653" i="1" s="1"/>
  <c r="I652" i="1"/>
  <c r="G652" i="1"/>
  <c r="H652" i="1" s="1"/>
  <c r="I649" i="1"/>
  <c r="G649" i="1"/>
  <c r="H649" i="1" s="1"/>
  <c r="I648" i="1"/>
  <c r="G648" i="1"/>
  <c r="H648" i="1" s="1"/>
  <c r="I647" i="1"/>
  <c r="G647" i="1"/>
  <c r="H647" i="1" s="1"/>
  <c r="I646" i="1"/>
  <c r="G646" i="1"/>
  <c r="H646" i="1" s="1"/>
  <c r="I641" i="1"/>
  <c r="G641" i="1"/>
  <c r="H641" i="1" s="1"/>
  <c r="I640" i="1"/>
  <c r="G640" i="1"/>
  <c r="H640" i="1" s="1"/>
  <c r="I639" i="1"/>
  <c r="G639" i="1"/>
  <c r="H639" i="1" s="1"/>
  <c r="F638" i="1"/>
  <c r="E638" i="1"/>
  <c r="E642" i="1" s="1"/>
  <c r="I637" i="1"/>
  <c r="G637" i="1"/>
  <c r="H637" i="1" s="1"/>
  <c r="I629" i="1"/>
  <c r="G629" i="1"/>
  <c r="H629" i="1" s="1"/>
  <c r="I628" i="1"/>
  <c r="G628" i="1"/>
  <c r="H628" i="1" s="1"/>
  <c r="I627" i="1"/>
  <c r="G627" i="1"/>
  <c r="H627" i="1" s="1"/>
  <c r="I626" i="1"/>
  <c r="G626" i="1"/>
  <c r="H626" i="1" s="1"/>
  <c r="I625" i="1"/>
  <c r="G625" i="1"/>
  <c r="H625" i="1" s="1"/>
  <c r="F624" i="1"/>
  <c r="E624" i="1"/>
  <c r="E630" i="1" s="1"/>
  <c r="I623" i="1"/>
  <c r="G623" i="1"/>
  <c r="H623" i="1" s="1"/>
  <c r="E586" i="1"/>
  <c r="E590" i="1" s="1"/>
  <c r="E574" i="1"/>
  <c r="E580" i="1" s="1"/>
  <c r="H558" i="1"/>
  <c r="F532" i="1"/>
  <c r="E528" i="1"/>
  <c r="E532" i="1" s="1"/>
  <c r="E516" i="1"/>
  <c r="E522" i="1" s="1"/>
  <c r="E485" i="1"/>
  <c r="E489" i="1" s="1"/>
  <c r="E473" i="1"/>
  <c r="E479" i="1" s="1"/>
  <c r="E663" i="6" l="1"/>
  <c r="G639" i="5"/>
  <c r="H639" i="5" s="1"/>
  <c r="E598" i="8"/>
  <c r="E498" i="8"/>
  <c r="G625" i="7"/>
  <c r="H625" i="7" s="1"/>
  <c r="E652" i="8"/>
  <c r="E502" i="2"/>
  <c r="E606" i="4"/>
  <c r="E505" i="4"/>
  <c r="G629" i="6"/>
  <c r="H629" i="6" s="1"/>
  <c r="E660" i="4"/>
  <c r="G638" i="1"/>
  <c r="H638" i="1" s="1"/>
  <c r="E506" i="3"/>
  <c r="E605" i="5"/>
  <c r="G643" i="6"/>
  <c r="H643" i="6" s="1"/>
  <c r="G625" i="5"/>
  <c r="H625" i="5" s="1"/>
  <c r="I645" i="3"/>
  <c r="E603" i="2"/>
  <c r="G637" i="2"/>
  <c r="H637" i="2" s="1"/>
  <c r="G623" i="2"/>
  <c r="H623" i="2" s="1"/>
  <c r="G618" i="8"/>
  <c r="H618" i="8" s="1"/>
  <c r="G632" i="8"/>
  <c r="H632" i="8" s="1"/>
  <c r="E504" i="7"/>
  <c r="I643" i="7"/>
  <c r="E605" i="7"/>
  <c r="G639" i="7"/>
  <c r="H639" i="7" s="1"/>
  <c r="E508" i="6"/>
  <c r="E609" i="6"/>
  <c r="E504" i="5"/>
  <c r="F643" i="5"/>
  <c r="I643" i="5" s="1"/>
  <c r="G626" i="4"/>
  <c r="H626" i="4" s="1"/>
  <c r="G640" i="4"/>
  <c r="H640" i="4" s="1"/>
  <c r="E607" i="3"/>
  <c r="G626" i="3"/>
  <c r="H626" i="3" s="1"/>
  <c r="I626" i="3"/>
  <c r="E632" i="3"/>
  <c r="G632" i="3" s="1"/>
  <c r="G641" i="3"/>
  <c r="H641" i="3" s="1"/>
  <c r="F641" i="2"/>
  <c r="I641" i="2" s="1"/>
  <c r="E503" i="1"/>
  <c r="G624" i="1"/>
  <c r="H624" i="1" s="1"/>
  <c r="E551" i="1"/>
  <c r="E546" i="1"/>
  <c r="E658" i="1"/>
  <c r="E604" i="1"/>
  <c r="E554" i="3"/>
  <c r="E549" i="3"/>
  <c r="E553" i="4"/>
  <c r="F564" i="4" s="1"/>
  <c r="E548" i="4"/>
  <c r="E556" i="6"/>
  <c r="F567" i="6" s="1"/>
  <c r="E551" i="6"/>
  <c r="E546" i="8"/>
  <c r="E541" i="8"/>
  <c r="E550" i="2"/>
  <c r="E545" i="2"/>
  <c r="E552" i="5"/>
  <c r="E547" i="5"/>
  <c r="E552" i="7"/>
  <c r="E547" i="7"/>
  <c r="F630" i="1"/>
  <c r="F632" i="4"/>
  <c r="I632" i="4" s="1"/>
  <c r="F635" i="6"/>
  <c r="F624" i="8"/>
  <c r="I624" i="8" s="1"/>
  <c r="I624" i="1"/>
  <c r="F642" i="1"/>
  <c r="I642" i="1" s="1"/>
  <c r="F629" i="2"/>
  <c r="I629" i="2" s="1"/>
  <c r="E657" i="2"/>
  <c r="F644" i="4"/>
  <c r="I644" i="4" s="1"/>
  <c r="F631" i="5"/>
  <c r="I631" i="5" s="1"/>
  <c r="E659" i="5"/>
  <c r="F647" i="6"/>
  <c r="I647" i="6" s="1"/>
  <c r="F631" i="7"/>
  <c r="I631" i="7" s="1"/>
  <c r="E659" i="7"/>
  <c r="F636" i="8"/>
  <c r="I636" i="8" s="1"/>
  <c r="I638" i="1"/>
  <c r="I623" i="2"/>
  <c r="I637" i="2"/>
  <c r="I641" i="3"/>
  <c r="I626" i="4"/>
  <c r="I640" i="4"/>
  <c r="I625" i="5"/>
  <c r="I639" i="5"/>
  <c r="I629" i="6"/>
  <c r="I643" i="6"/>
  <c r="I625" i="7"/>
  <c r="I639" i="7"/>
  <c r="I618" i="8"/>
  <c r="I632" i="8"/>
  <c r="F556" i="8" l="1"/>
  <c r="E663" i="1"/>
  <c r="G660" i="1" s="1"/>
  <c r="H661" i="1" s="1"/>
  <c r="E661" i="3"/>
  <c r="H557" i="3" s="1"/>
  <c r="H565" i="3" s="1"/>
  <c r="I632" i="3"/>
  <c r="E666" i="3"/>
  <c r="E664" i="7"/>
  <c r="F662" i="7" s="1"/>
  <c r="E662" i="2"/>
  <c r="E607" i="2" s="1"/>
  <c r="E668" i="6"/>
  <c r="G665" i="6" s="1"/>
  <c r="H666" i="6" s="1"/>
  <c r="E664" i="5"/>
  <c r="F662" i="5" s="1"/>
  <c r="I630" i="1"/>
  <c r="F563" i="5"/>
  <c r="G659" i="2"/>
  <c r="H660" i="2" s="1"/>
  <c r="D555" i="7"/>
  <c r="F550" i="7"/>
  <c r="C555" i="7"/>
  <c r="D555" i="5"/>
  <c r="F550" i="5"/>
  <c r="C555" i="5"/>
  <c r="D553" i="2"/>
  <c r="F548" i="2"/>
  <c r="C553" i="2"/>
  <c r="D549" i="8"/>
  <c r="F544" i="8"/>
  <c r="C549" i="8"/>
  <c r="D559" i="6"/>
  <c r="F554" i="6"/>
  <c r="C559" i="6"/>
  <c r="D556" i="4"/>
  <c r="F551" i="4"/>
  <c r="C556" i="4"/>
  <c r="D557" i="3"/>
  <c r="F552" i="3"/>
  <c r="C557" i="3"/>
  <c r="F562" i="1"/>
  <c r="H554" i="1"/>
  <c r="H562" i="1" s="1"/>
  <c r="E554" i="1"/>
  <c r="G548" i="1"/>
  <c r="H549" i="1" s="1"/>
  <c r="F563" i="7"/>
  <c r="F565" i="3"/>
  <c r="F561" i="2"/>
  <c r="H555" i="7"/>
  <c r="H563" i="7" s="1"/>
  <c r="E555" i="7"/>
  <c r="G549" i="7"/>
  <c r="H550" i="7" s="1"/>
  <c r="H555" i="5"/>
  <c r="H563" i="5" s="1"/>
  <c r="E555" i="5"/>
  <c r="G549" i="5"/>
  <c r="H550" i="5" s="1"/>
  <c r="H553" i="2"/>
  <c r="H561" i="2" s="1"/>
  <c r="E553" i="2"/>
  <c r="G547" i="2"/>
  <c r="H548" i="2" s="1"/>
  <c r="H549" i="8"/>
  <c r="H556" i="8" s="1"/>
  <c r="G543" i="8"/>
  <c r="H544" i="8" s="1"/>
  <c r="E549" i="8"/>
  <c r="H559" i="6"/>
  <c r="H567" i="6" s="1"/>
  <c r="G553" i="6"/>
  <c r="H554" i="6" s="1"/>
  <c r="E559" i="6"/>
  <c r="H556" i="4"/>
  <c r="H564" i="4" s="1"/>
  <c r="G550" i="4"/>
  <c r="H551" i="4" s="1"/>
  <c r="E556" i="4"/>
  <c r="G551" i="3"/>
  <c r="H552" i="3" s="1"/>
  <c r="E557" i="3"/>
  <c r="F557" i="3" s="1"/>
  <c r="H561" i="3" s="1"/>
  <c r="D554" i="1"/>
  <c r="F549" i="1"/>
  <c r="C554" i="1"/>
  <c r="E657" i="8"/>
  <c r="E665" i="4"/>
  <c r="I635" i="6"/>
  <c r="F555" i="5" l="1"/>
  <c r="H559" i="5" s="1"/>
  <c r="F666" i="6"/>
  <c r="F660" i="2"/>
  <c r="G663" i="3"/>
  <c r="H664" i="3" s="1"/>
  <c r="F556" i="4"/>
  <c r="H560" i="4" s="1"/>
  <c r="F559" i="6"/>
  <c r="H563" i="6" s="1"/>
  <c r="E613" i="6"/>
  <c r="E609" i="7"/>
  <c r="E608" i="1"/>
  <c r="F661" i="1"/>
  <c r="G661" i="7"/>
  <c r="H662" i="7" s="1"/>
  <c r="E609" i="5"/>
  <c r="F549" i="8"/>
  <c r="H553" i="8" s="1"/>
  <c r="G661" i="5"/>
  <c r="H662" i="5" s="1"/>
  <c r="E611" i="3"/>
  <c r="F664" i="3"/>
  <c r="F554" i="1"/>
  <c r="G654" i="8"/>
  <c r="H655" i="8" s="1"/>
  <c r="E602" i="8"/>
  <c r="F655" i="8"/>
  <c r="G662" i="4"/>
  <c r="H663" i="4" s="1"/>
  <c r="E610" i="4"/>
  <c r="F663" i="4"/>
  <c r="G557" i="3"/>
  <c r="H559" i="3" s="1"/>
  <c r="G559" i="6"/>
  <c r="H561" i="6" s="1"/>
  <c r="G553" i="2"/>
  <c r="H555" i="2" s="1"/>
  <c r="G555" i="7"/>
  <c r="H557" i="7" s="1"/>
  <c r="G554" i="1"/>
  <c r="H556" i="1" s="1"/>
  <c r="F553" i="2"/>
  <c r="H557" i="2" s="1"/>
  <c r="F555" i="7"/>
  <c r="H559" i="7" s="1"/>
  <c r="G556" i="4"/>
  <c r="H558" i="4" s="1"/>
  <c r="G549" i="8"/>
  <c r="H551" i="8" s="1"/>
  <c r="G555" i="5"/>
  <c r="H557" i="5" s="1"/>
</calcChain>
</file>

<file path=xl/sharedStrings.xml><?xml version="1.0" encoding="utf-8"?>
<sst xmlns="http://schemas.openxmlformats.org/spreadsheetml/2006/main" count="3841" uniqueCount="94">
  <si>
    <t>Numero trienios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</si>
  <si>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</si>
  <si>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</si>
  <si>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</si>
  <si>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</si>
  <si>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</si>
  <si>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</si>
  <si>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</si>
  <si>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</si>
  <si>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</si>
  <si>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</si>
  <si>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</si>
  <si>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>Alerta Sanitaria</t>
  </si>
  <si>
    <t>Productividad de L a V de 15 a 22 horas (no festivos)</t>
  </si>
  <si>
    <t>Productividad de L a V de 15 a 8 horas día siguiente (no festivos)</t>
  </si>
  <si>
    <t>Sábados, domingos y festivos de 8 a 22 horas</t>
  </si>
  <si>
    <t>Sábados, domingos y festivos de 8 a 8 horas del día siguiente</t>
  </si>
  <si>
    <t>Servicios Especiales</t>
  </si>
  <si>
    <t>L a V en días no festivos tiempo = o &lt; a 3 horas</t>
  </si>
  <si>
    <t>L a V en días no festivos tiempo &gt; a  3 horas</t>
  </si>
  <si>
    <t>Sábados, domingos y festivostiempo = o &lt; 3 horas</t>
  </si>
  <si>
    <t>Sábados, domingos y festivos tiempo &gt; 3 horas</t>
  </si>
  <si>
    <t>BRUTO ANUAL 2013</t>
  </si>
  <si>
    <t>(Aquí no se han tenido en cuenta
las Alertas o los Servicios Especiales)</t>
  </si>
  <si>
    <t>AÑO 2012</t>
  </si>
  <si>
    <t>Cantidad trienio año 2012</t>
  </si>
  <si>
    <t>Cantidad trienio extra 2012</t>
  </si>
  <si>
    <t>Sueldo para extra 2012</t>
  </si>
  <si>
    <t>EXTRA JUNIO 2012</t>
  </si>
  <si>
    <t>EXTRA DICIEMBRE 2012</t>
  </si>
  <si>
    <t>BRUTO ANUAL AÑO 2012 ANTES RECORTE</t>
  </si>
  <si>
    <t>REDUCCIÓN ANUAL</t>
  </si>
  <si>
    <t>PORCENTAJE</t>
  </si>
  <si>
    <t>BRUTO ANUAL AÑO 2012 TRAS RECORTE</t>
  </si>
  <si>
    <t xml:space="preserve">BAJADA POR </t>
  </si>
  <si>
    <t>ABRIL 2012</t>
  </si>
  <si>
    <t>PÉRDIDA POR AMPLIACIÓN DE JORNADA</t>
  </si>
  <si>
    <t>AMPLIACIÓN DE</t>
  </si>
  <si>
    <t>JORNADA</t>
  </si>
  <si>
    <t xml:space="preserve">JULIO 2012 </t>
  </si>
  <si>
    <t>PÉRDIDA  POR AMPLIACIÓN DE JORNADA + TIJERETAZO</t>
  </si>
  <si>
    <t>BRUTO DEJADO DE PERCIBIR DESDE MAYO  2010</t>
  </si>
  <si>
    <t>AÑO 2011</t>
  </si>
  <si>
    <t>BRUTO ANUAL 2011</t>
  </si>
  <si>
    <t>PÉRDIDA SALARIAL 2011 RESPECTO 2010</t>
  </si>
  <si>
    <t>(Comparando brutos reales percibidos en 2,010 y brutos a percibir en 2,011 según Decreto de retribuciones y excluyendo Alertas y Servicios Especiales)</t>
  </si>
  <si>
    <t>AÑO 2010</t>
  </si>
  <si>
    <t>Cantidad trienio hasta mayo</t>
  </si>
  <si>
    <t>Cantidad trienio desde junio</t>
  </si>
  <si>
    <t>HASTA MAYO</t>
  </si>
  <si>
    <t xml:space="preserve">A PARTIR DE JUNIO </t>
  </si>
  <si>
    <t>% REDUCCIÓN</t>
  </si>
  <si>
    <t>DESCUENTO</t>
  </si>
  <si>
    <t>Cantidad trienio extra junio</t>
  </si>
  <si>
    <t>Sueldo para extra junio</t>
  </si>
  <si>
    <t>Cantidad trienio extra diciembre</t>
  </si>
  <si>
    <t>Sueldo para extra diciembre</t>
  </si>
  <si>
    <t>EXTRA JUNIO</t>
  </si>
  <si>
    <t>EXTRA DICIEMBRE</t>
  </si>
  <si>
    <t>A PARTIR DE JUNIO</t>
  </si>
  <si>
    <t>BRUTO ANUAL ANTES RECORTE</t>
  </si>
  <si>
    <t>BRUTO ANUAL TRAS RECORTE</t>
  </si>
  <si>
    <t>Cantidad trienio extra</t>
  </si>
  <si>
    <t>EXTRA  DICIEMBRE 2012</t>
  </si>
  <si>
    <t>EXTRA  JUNIO 2012</t>
  </si>
  <si>
    <t>AÑO 2016</t>
  </si>
  <si>
    <t>AÑOS 2013, 2014 Y 2015</t>
  </si>
  <si>
    <t>BRUTO ANUAL 2016</t>
  </si>
  <si>
    <t>BRUTO ANUAL 2013, 2014, 2015</t>
  </si>
  <si>
    <t>AÑO 2017</t>
  </si>
  <si>
    <t>BRUTO ANUAL 2017</t>
  </si>
  <si>
    <t>AÑO 2018</t>
  </si>
  <si>
    <t>BRUTO ANUAL 2018</t>
  </si>
  <si>
    <t>JUL A DIC</t>
  </si>
  <si>
    <t>ENE A JUN</t>
  </si>
  <si>
    <t>AÑO 2019</t>
  </si>
  <si>
    <t>BRUTO ANUAL 2019</t>
  </si>
  <si>
    <t>AÑO 2020</t>
  </si>
  <si>
    <t>BRUTO ANUAL 2020</t>
  </si>
  <si>
    <t>AÑO 2021</t>
  </si>
  <si>
    <t>BRUTO ANUAL 2021</t>
  </si>
  <si>
    <t>AÑO 2022</t>
  </si>
  <si>
    <t>Numero trienos funcionario</t>
  </si>
  <si>
    <t>Carrera profesional CATEGORIA:</t>
  </si>
  <si>
    <t>Cantidad Carrera profesional por categoria</t>
  </si>
  <si>
    <t xml:space="preserve">Carrera profesional </t>
  </si>
  <si>
    <t>Carrera profesional</t>
  </si>
  <si>
    <t>BRUTO ANUAL 2022</t>
  </si>
  <si>
    <t>(Aquí no se han tenido en cuenta
los controles permanentes)</t>
  </si>
  <si>
    <t>AÑO 2022 + 1,5 %</t>
  </si>
  <si>
    <t>BRUTO ANUAL 2022 + 1,5 %</t>
  </si>
  <si>
    <t>AÑO 2023</t>
  </si>
  <si>
    <t>BRUTO ANUAL 2023</t>
  </si>
  <si>
    <t>AÑO 2023 + 0,5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</si>
</sst>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0"/>
    <numFmt numFmtId="166" formatCode="[h]:mm"/>
    <numFmt numFmtId="167" formatCode="#,##0.00\ \ "/>
  </numFmts>
  <fonts count="19" x14ac:knownFonts="1">
    <font>
      <sz val="10"/>
      <name val="Arial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b/>
      <sz val="10"/>
      <color rgb="FF008080"/>
      <name val="Arial"/>
      <family val="2"/>
    </font>
    <font>
      <b/>
      <sz val="10"/>
      <color theme="9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0"/>
      </left>
      <right/>
      <top style="thick">
        <color indexed="20"/>
      </top>
      <bottom/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rgb="FF318487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 applyAlignment="1">
      <alignment horizontal="right" indent="4"/>
    </xf>
    <xf numFmtId="0" fontId="6" fillId="0" borderId="0" xfId="0" applyFont="1"/>
    <xf numFmtId="164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right" indent="4"/>
    </xf>
    <xf numFmtId="0" fontId="9" fillId="0" borderId="0" xfId="0" applyFont="1"/>
    <xf numFmtId="164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horizontal="center" wrapText="1"/>
    </xf>
    <xf numFmtId="0" fontId="0" fillId="5" borderId="0" xfId="0" applyFill="1"/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right" indent="5"/>
    </xf>
    <xf numFmtId="165" fontId="0" fillId="0" borderId="0" xfId="0" applyNumberFormat="1" applyAlignment="1">
      <alignment horizontal="right" indent="4"/>
    </xf>
    <xf numFmtId="10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right" indent="5"/>
    </xf>
    <xf numFmtId="164" fontId="12" fillId="0" borderId="0" xfId="0" applyNumberFormat="1" applyFont="1" applyAlignment="1">
      <alignment horizontal="right" indent="4"/>
    </xf>
    <xf numFmtId="4" fontId="12" fillId="0" borderId="0" xfId="0" applyNumberFormat="1" applyFont="1" applyAlignment="1">
      <alignment horizontal="right" indent="4"/>
    </xf>
    <xf numFmtId="164" fontId="12" fillId="0" borderId="0" xfId="0" applyNumberFormat="1" applyFont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8" fillId="6" borderId="0" xfId="0" applyNumberFormat="1" applyFont="1" applyFill="1" applyAlignment="1">
      <alignment horizontal="right" indent="4"/>
    </xf>
    <xf numFmtId="164" fontId="13" fillId="6" borderId="0" xfId="0" applyNumberFormat="1" applyFont="1" applyFill="1" applyAlignment="1">
      <alignment horizontal="right" indent="4"/>
    </xf>
    <xf numFmtId="164" fontId="0" fillId="0" borderId="0" xfId="0" applyNumberFormat="1" applyAlignment="1">
      <alignment horizontal="right" indent="6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 indent="2"/>
    </xf>
    <xf numFmtId="0" fontId="9" fillId="7" borderId="2" xfId="0" applyFont="1" applyFill="1" applyBorder="1" applyAlignment="1">
      <alignment horizontal="center"/>
    </xf>
    <xf numFmtId="0" fontId="0" fillId="0" borderId="3" xfId="0" applyBorder="1"/>
    <xf numFmtId="10" fontId="9" fillId="7" borderId="4" xfId="0" applyNumberFormat="1" applyFont="1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0" fontId="0" fillId="0" borderId="6" xfId="0" applyBorder="1"/>
    <xf numFmtId="10" fontId="9" fillId="7" borderId="7" xfId="0" applyNumberFormat="1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2"/>
    </xf>
    <xf numFmtId="166" fontId="0" fillId="0" borderId="0" xfId="0" applyNumberFormat="1"/>
    <xf numFmtId="0" fontId="14" fillId="0" borderId="0" xfId="0" applyFont="1" applyAlignment="1">
      <alignment horizontal="center"/>
    </xf>
    <xf numFmtId="49" fontId="5" fillId="8" borderId="9" xfId="0" applyNumberFormat="1" applyFont="1" applyFill="1" applyBorder="1"/>
    <xf numFmtId="0" fontId="14" fillId="8" borderId="10" xfId="0" applyFont="1" applyFill="1" applyBorder="1" applyAlignment="1">
      <alignment horizontal="left" indent="1"/>
    </xf>
    <xf numFmtId="0" fontId="15" fillId="8" borderId="10" xfId="0" applyFont="1" applyFill="1" applyBorder="1"/>
    <xf numFmtId="0" fontId="15" fillId="0" borderId="10" xfId="0" applyFont="1" applyBorder="1"/>
    <xf numFmtId="10" fontId="14" fillId="9" borderId="11" xfId="0" applyNumberFormat="1" applyFont="1" applyFill="1" applyBorder="1" applyAlignment="1">
      <alignment horizontal="left" indent="1"/>
    </xf>
    <xf numFmtId="0" fontId="14" fillId="8" borderId="12" xfId="0" applyFont="1" applyFill="1" applyBorder="1"/>
    <xf numFmtId="0" fontId="15" fillId="8" borderId="0" xfId="0" applyFont="1" applyFill="1" applyBorder="1"/>
    <xf numFmtId="0" fontId="15" fillId="8" borderId="13" xfId="0" applyFont="1" applyFill="1" applyBorder="1" applyAlignment="1">
      <alignment horizontal="left" indent="1"/>
    </xf>
    <xf numFmtId="49" fontId="5" fillId="8" borderId="14" xfId="0" applyNumberFormat="1" applyFont="1" applyFill="1" applyBorder="1"/>
    <xf numFmtId="0" fontId="14" fillId="8" borderId="15" xfId="0" applyFont="1" applyFill="1" applyBorder="1" applyAlignment="1">
      <alignment horizontal="left" indent="1"/>
    </xf>
    <xf numFmtId="0" fontId="15" fillId="8" borderId="15" xfId="0" applyFont="1" applyFill="1" applyBorder="1"/>
    <xf numFmtId="0" fontId="15" fillId="0" borderId="15" xfId="0" applyFont="1" applyBorder="1"/>
    <xf numFmtId="10" fontId="14" fillId="9" borderId="16" xfId="0" applyNumberFormat="1" applyFont="1" applyFill="1" applyBorder="1" applyAlignment="1">
      <alignment horizontal="left" indent="1"/>
    </xf>
    <xf numFmtId="0" fontId="16" fillId="6" borderId="17" xfId="0" applyFont="1" applyFill="1" applyBorder="1"/>
    <xf numFmtId="0" fontId="16" fillId="6" borderId="18" xfId="0" applyFont="1" applyFill="1" applyBorder="1"/>
    <xf numFmtId="164" fontId="16" fillId="6" borderId="18" xfId="0" applyNumberFormat="1" applyFont="1" applyFill="1" applyBorder="1" applyAlignment="1">
      <alignment horizontal="center"/>
    </xf>
    <xf numFmtId="10" fontId="16" fillId="6" borderId="19" xfId="1" applyNumberFormat="1" applyFont="1" applyFill="1" applyBorder="1"/>
    <xf numFmtId="0" fontId="16" fillId="0" borderId="0" xfId="0" applyFont="1"/>
    <xf numFmtId="4" fontId="7" fillId="0" borderId="0" xfId="0" applyNumberFormat="1" applyFont="1" applyAlignment="1">
      <alignment horizontal="right" indent="4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Alignment="1">
      <alignment horizontal="left" indent="2"/>
    </xf>
    <xf numFmtId="164" fontId="7" fillId="0" borderId="0" xfId="0" applyNumberFormat="1" applyFont="1"/>
    <xf numFmtId="0" fontId="9" fillId="7" borderId="2" xfId="0" applyFont="1" applyFill="1" applyBorder="1"/>
    <xf numFmtId="10" fontId="9" fillId="7" borderId="4" xfId="0" applyNumberFormat="1" applyFont="1" applyFill="1" applyBorder="1"/>
    <xf numFmtId="0" fontId="1" fillId="3" borderId="0" xfId="0" applyFont="1" applyFill="1"/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2" fillId="10" borderId="0" xfId="0" applyFont="1" applyFill="1"/>
    <xf numFmtId="0" fontId="0" fillId="10" borderId="0" xfId="0" applyFill="1"/>
    <xf numFmtId="0" fontId="0" fillId="0" borderId="0" xfId="0" applyFill="1"/>
    <xf numFmtId="0" fontId="7" fillId="11" borderId="0" xfId="0" applyFont="1" applyFill="1" applyAlignment="1">
      <alignment horizontal="center"/>
    </xf>
    <xf numFmtId="167" fontId="17" fillId="0" borderId="0" xfId="0" applyNumberFormat="1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center"/>
    </xf>
    <xf numFmtId="164" fontId="0" fillId="0" borderId="20" xfId="0" applyNumberFormat="1" applyBorder="1" applyAlignment="1">
      <alignment horizontal="right" indent="4"/>
    </xf>
    <xf numFmtId="164" fontId="7" fillId="0" borderId="20" xfId="0" applyNumberFormat="1" applyFont="1" applyBorder="1" applyAlignment="1">
      <alignment horizontal="right" indent="3"/>
    </xf>
    <xf numFmtId="164" fontId="7" fillId="0" borderId="20" xfId="0" applyNumberFormat="1" applyFont="1" applyBorder="1" applyAlignment="1">
      <alignment horizontal="right" indent="4"/>
    </xf>
    <xf numFmtId="0" fontId="0" fillId="0" borderId="0" xfId="0" applyBorder="1"/>
    <xf numFmtId="164" fontId="1" fillId="0" borderId="0" xfId="0" applyNumberFormat="1" applyFont="1" applyAlignment="1">
      <alignment horizontal="right" indent="4"/>
    </xf>
    <xf numFmtId="0" fontId="0" fillId="12" borderId="0" xfId="0" applyFill="1"/>
    <xf numFmtId="0" fontId="1" fillId="0" borderId="0" xfId="0" applyFont="1"/>
    <xf numFmtId="0" fontId="4" fillId="13" borderId="0" xfId="0" applyFont="1" applyFill="1" applyAlignment="1">
      <alignment horizontal="left" indent="1"/>
    </xf>
    <xf numFmtId="164" fontId="12" fillId="0" borderId="0" xfId="0" applyNumberFormat="1" applyFont="1" applyAlignment="1">
      <alignment horizontal="right" indent="3"/>
    </xf>
    <xf numFmtId="164" fontId="10" fillId="12" borderId="0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318487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62"/>
  </sheetPr>
  <dimension ref="A1:K664"/>
  <sheetViews>
    <sheetView zoomScaleNormal="100" workbookViewId="0">
      <selection activeCell="H23" sqref="H23"/>
    </sheetView>
  </sheetViews>
  <sheetFormatPr baseColWidth="10" defaultRowHeight="13.2" x14ac:dyDescent="0.25"/>
  <cols>
    <col min="2" max="2" width="40.44140625" customWidth="1"/>
    <col min="4" max="4" width="7.6640625" bestFit="1" customWidth="1"/>
    <col min="5" max="5" width="29.44140625" bestFit="1" customWidth="1"/>
    <col min="6" max="6" width="23.44140625" customWidth="1"/>
    <col min="7" max="7" width="13.10937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595.15</v>
      </c>
      <c r="F14" s="8"/>
    </row>
    <row r="15" spans="1:6" x14ac:dyDescent="0.25">
      <c r="B15" t="s">
        <v>6</v>
      </c>
      <c r="E15" s="8">
        <v>360.92</v>
      </c>
      <c r="F15" s="8"/>
    </row>
    <row r="16" spans="1:6" x14ac:dyDescent="0.25">
      <c r="B16" t="s">
        <v>7</v>
      </c>
      <c r="E16" s="8">
        <v>108.02</v>
      </c>
      <c r="F16" s="8"/>
    </row>
    <row r="17" spans="2:6" x14ac:dyDescent="0.25">
      <c r="B17" t="s">
        <v>8</v>
      </c>
      <c r="E17" s="8">
        <v>25.11</v>
      </c>
      <c r="F17" s="8"/>
    </row>
    <row r="18" spans="2:6" x14ac:dyDescent="0.25">
      <c r="B18" t="s">
        <v>9</v>
      </c>
      <c r="E18" s="8">
        <v>416.83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2800.63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595.15</v>
      </c>
      <c r="F27" s="8"/>
    </row>
    <row r="28" spans="2:6" x14ac:dyDescent="0.25">
      <c r="B28" t="s">
        <v>6</v>
      </c>
      <c r="E28" s="8">
        <v>360.92</v>
      </c>
      <c r="F28" s="8"/>
    </row>
    <row r="29" spans="2:6" x14ac:dyDescent="0.25">
      <c r="B29" t="s">
        <v>7</v>
      </c>
      <c r="E29" s="8">
        <v>108.02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1862.97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37333.5</v>
      </c>
      <c r="F46" s="97"/>
    </row>
    <row r="47" spans="2:6" ht="21.6" thickTop="1" x14ac:dyDescent="0.25">
      <c r="B47" s="98" t="s">
        <v>88</v>
      </c>
    </row>
    <row r="49" spans="1:9" x14ac:dyDescent="0.25">
      <c r="B49" s="17"/>
      <c r="C49" s="17"/>
      <c r="D49" s="17"/>
      <c r="E49" s="17"/>
      <c r="F49" s="17"/>
      <c r="G49" s="17"/>
      <c r="H49" s="17"/>
      <c r="I49" s="17"/>
    </row>
    <row r="51" spans="1:9" ht="21" x14ac:dyDescent="0.4">
      <c r="A51" s="94"/>
      <c r="B51" s="1" t="s">
        <v>91</v>
      </c>
    </row>
    <row r="53" spans="1:9" x14ac:dyDescent="0.25">
      <c r="B53" s="2" t="s">
        <v>82</v>
      </c>
      <c r="C53" s="78">
        <v>0</v>
      </c>
    </row>
    <row r="54" spans="1:9" x14ac:dyDescent="0.25">
      <c r="B54" s="2"/>
      <c r="C54" s="68"/>
    </row>
    <row r="55" spans="1:9" x14ac:dyDescent="0.25">
      <c r="B55" s="5" t="s">
        <v>83</v>
      </c>
      <c r="C55" s="95">
        <v>0</v>
      </c>
      <c r="D55" s="85"/>
      <c r="E55" s="91"/>
      <c r="F55" s="91"/>
    </row>
    <row r="56" spans="1:9" x14ac:dyDescent="0.25">
      <c r="B56" s="5"/>
      <c r="C56" s="67"/>
      <c r="D56" s="85"/>
      <c r="E56" s="91"/>
      <c r="F56" s="91"/>
    </row>
    <row r="57" spans="1:9" x14ac:dyDescent="0.25">
      <c r="B57" s="5" t="s">
        <v>1</v>
      </c>
      <c r="C57" s="67">
        <v>49.59</v>
      </c>
      <c r="D57" s="85"/>
      <c r="E57" s="91"/>
      <c r="F57" s="91"/>
    </row>
    <row r="58" spans="1:9" x14ac:dyDescent="0.25">
      <c r="B58" s="5"/>
      <c r="C58" s="67"/>
      <c r="D58" s="85"/>
      <c r="E58" s="91"/>
      <c r="F58" s="91"/>
    </row>
    <row r="59" spans="1:9" x14ac:dyDescent="0.25">
      <c r="B59" s="5" t="s">
        <v>84</v>
      </c>
      <c r="C59" s="67">
        <v>187.06</v>
      </c>
      <c r="D59" s="85"/>
      <c r="E59" s="91"/>
      <c r="F59" s="91"/>
    </row>
    <row r="60" spans="1:9" x14ac:dyDescent="0.25">
      <c r="B60" s="2"/>
    </row>
    <row r="61" spans="1:9" x14ac:dyDescent="0.25">
      <c r="B61" s="7" t="s">
        <v>2</v>
      </c>
    </row>
    <row r="62" spans="1:9" x14ac:dyDescent="0.25">
      <c r="B62" t="s">
        <v>3</v>
      </c>
      <c r="E62" s="8">
        <v>1288.31</v>
      </c>
      <c r="F62" s="8"/>
    </row>
    <row r="63" spans="1:9" x14ac:dyDescent="0.25">
      <c r="B63" t="s">
        <v>4</v>
      </c>
      <c r="E63" s="8">
        <f>C53*C57</f>
        <v>0</v>
      </c>
      <c r="F63" s="8"/>
    </row>
    <row r="64" spans="1:9" x14ac:dyDescent="0.25">
      <c r="B64" t="s">
        <v>5</v>
      </c>
      <c r="E64" s="8">
        <v>592.27</v>
      </c>
      <c r="F64" s="8"/>
    </row>
    <row r="65" spans="2:6" x14ac:dyDescent="0.25">
      <c r="B65" t="s">
        <v>6</v>
      </c>
      <c r="E65" s="8">
        <v>359.17</v>
      </c>
      <c r="F65" s="8"/>
    </row>
    <row r="66" spans="2:6" x14ac:dyDescent="0.25">
      <c r="B66" t="s">
        <v>7</v>
      </c>
      <c r="E66" s="8">
        <v>107.49</v>
      </c>
      <c r="F66" s="8"/>
    </row>
    <row r="67" spans="2:6" x14ac:dyDescent="0.25">
      <c r="B67" t="s">
        <v>8</v>
      </c>
      <c r="E67" s="8">
        <v>25.11</v>
      </c>
      <c r="F67" s="8"/>
    </row>
    <row r="68" spans="2:6" x14ac:dyDescent="0.25">
      <c r="B68" t="s">
        <v>9</v>
      </c>
      <c r="E68" s="8">
        <v>416.83</v>
      </c>
      <c r="F68" s="8"/>
    </row>
    <row r="69" spans="2:6" x14ac:dyDescent="0.25">
      <c r="B69" t="s">
        <v>85</v>
      </c>
      <c r="E69" s="8">
        <f>C55*C59</f>
        <v>0</v>
      </c>
      <c r="F69" s="8"/>
    </row>
    <row r="70" spans="2:6" ht="13.8" x14ac:dyDescent="0.25">
      <c r="B70" s="9"/>
      <c r="E70" s="96">
        <f>SUM(E62:E69)</f>
        <v>2789.18</v>
      </c>
      <c r="F70" s="96"/>
    </row>
    <row r="72" spans="2:6" x14ac:dyDescent="0.25">
      <c r="B72" s="7" t="s">
        <v>10</v>
      </c>
    </row>
    <row r="73" spans="2:6" x14ac:dyDescent="0.25">
      <c r="B73" s="11" t="s">
        <v>11</v>
      </c>
      <c r="C73" s="69">
        <v>30.61</v>
      </c>
      <c r="D73" s="86"/>
    </row>
    <row r="74" spans="2:6" x14ac:dyDescent="0.25">
      <c r="B74" s="20"/>
    </row>
    <row r="75" spans="2:6" x14ac:dyDescent="0.25">
      <c r="B75" t="s">
        <v>3</v>
      </c>
      <c r="E75" s="8">
        <v>795</v>
      </c>
      <c r="F75" s="8"/>
    </row>
    <row r="76" spans="2:6" x14ac:dyDescent="0.25">
      <c r="B76" t="s">
        <v>4</v>
      </c>
      <c r="E76" s="8">
        <f>C53*C73</f>
        <v>0</v>
      </c>
      <c r="F76" s="8"/>
    </row>
    <row r="77" spans="2:6" x14ac:dyDescent="0.25">
      <c r="B77" t="s">
        <v>5</v>
      </c>
      <c r="E77" s="8">
        <v>592.27</v>
      </c>
      <c r="F77" s="8"/>
    </row>
    <row r="78" spans="2:6" x14ac:dyDescent="0.25">
      <c r="B78" t="s">
        <v>6</v>
      </c>
      <c r="E78" s="8">
        <v>359.17</v>
      </c>
      <c r="F78" s="8"/>
    </row>
    <row r="79" spans="2:6" x14ac:dyDescent="0.25">
      <c r="B79" t="s">
        <v>7</v>
      </c>
      <c r="E79" s="8">
        <v>107.49</v>
      </c>
      <c r="F79" s="8"/>
    </row>
    <row r="80" spans="2:6" x14ac:dyDescent="0.25">
      <c r="B80" t="s">
        <v>86</v>
      </c>
      <c r="E80" s="8">
        <f>C55*C59</f>
        <v>0</v>
      </c>
      <c r="F80" s="8"/>
    </row>
    <row r="81" spans="2:6" ht="13.8" x14ac:dyDescent="0.25">
      <c r="B81" s="9"/>
      <c r="E81" s="28">
        <f>SUM(E75:E79)</f>
        <v>1853.93</v>
      </c>
      <c r="F81" s="28"/>
    </row>
    <row r="83" spans="2:6" x14ac:dyDescent="0.25">
      <c r="B83" s="14" t="s">
        <v>12</v>
      </c>
    </row>
    <row r="84" spans="2:6" x14ac:dyDescent="0.25">
      <c r="B84" t="s">
        <v>13</v>
      </c>
      <c r="E84" s="8">
        <v>44.67</v>
      </c>
    </row>
    <row r="85" spans="2:6" x14ac:dyDescent="0.25">
      <c r="B85" t="s">
        <v>14</v>
      </c>
      <c r="E85" s="8">
        <v>107.07</v>
      </c>
    </row>
    <row r="86" spans="2:6" x14ac:dyDescent="0.25">
      <c r="B86" t="s">
        <v>15</v>
      </c>
      <c r="E86" s="8">
        <v>111.7</v>
      </c>
    </row>
    <row r="87" spans="2:6" x14ac:dyDescent="0.25">
      <c r="B87" t="s">
        <v>16</v>
      </c>
      <c r="E87" s="8">
        <v>152.97</v>
      </c>
    </row>
    <row r="89" spans="2:6" x14ac:dyDescent="0.25">
      <c r="B89" s="14" t="s">
        <v>17</v>
      </c>
    </row>
    <row r="90" spans="2:6" x14ac:dyDescent="0.25">
      <c r="B90" t="s">
        <v>18</v>
      </c>
      <c r="E90" s="8">
        <v>65.36</v>
      </c>
    </row>
    <row r="91" spans="2:6" x14ac:dyDescent="0.25">
      <c r="B91" t="s">
        <v>19</v>
      </c>
      <c r="E91" s="8">
        <v>21.81</v>
      </c>
    </row>
    <row r="92" spans="2:6" x14ac:dyDescent="0.25">
      <c r="B92" t="s">
        <v>20</v>
      </c>
      <c r="E92" s="8">
        <v>81.709999999999994</v>
      </c>
    </row>
    <row r="93" spans="2:6" x14ac:dyDescent="0.25">
      <c r="B93" t="s">
        <v>21</v>
      </c>
      <c r="E93" s="8">
        <v>27.27</v>
      </c>
    </row>
    <row r="95" spans="2:6" ht="13.8" thickBot="1" x14ac:dyDescent="0.3"/>
    <row r="96" spans="2:6" ht="15" thickTop="1" thickBot="1" x14ac:dyDescent="0.3">
      <c r="B96" s="5" t="s">
        <v>92</v>
      </c>
      <c r="E96" s="15">
        <f>12*E70+2*E81</f>
        <v>37178.019999999997</v>
      </c>
      <c r="F96" s="97"/>
    </row>
    <row r="97" spans="1:9" ht="21.6" thickTop="1" x14ac:dyDescent="0.25">
      <c r="B97" s="98" t="s">
        <v>88</v>
      </c>
    </row>
    <row r="99" spans="1:9" x14ac:dyDescent="0.25">
      <c r="B99" s="17"/>
      <c r="C99" s="17"/>
      <c r="D99" s="17"/>
      <c r="E99" s="17"/>
      <c r="F99" s="17"/>
      <c r="G99" s="17"/>
      <c r="H99" s="17"/>
      <c r="I99" s="17"/>
    </row>
    <row r="101" spans="1:9" ht="21" x14ac:dyDescent="0.4">
      <c r="A101" s="94"/>
      <c r="B101" s="1" t="s">
        <v>89</v>
      </c>
    </row>
    <row r="103" spans="1:9" x14ac:dyDescent="0.25">
      <c r="B103" s="2" t="s">
        <v>82</v>
      </c>
      <c r="C103" s="78">
        <v>0</v>
      </c>
    </row>
    <row r="104" spans="1:9" x14ac:dyDescent="0.25">
      <c r="B104" s="2"/>
      <c r="C104" s="68"/>
    </row>
    <row r="105" spans="1:9" x14ac:dyDescent="0.25">
      <c r="B105" s="5" t="s">
        <v>83</v>
      </c>
      <c r="C105" s="95">
        <v>0</v>
      </c>
      <c r="D105" s="85"/>
      <c r="E105" s="91"/>
      <c r="F105" s="91"/>
    </row>
    <row r="106" spans="1:9" x14ac:dyDescent="0.25">
      <c r="B106" s="5"/>
      <c r="C106" s="67"/>
      <c r="D106" s="85"/>
      <c r="E106" s="91"/>
      <c r="F106" s="91"/>
    </row>
    <row r="107" spans="1:9" x14ac:dyDescent="0.25">
      <c r="B107" s="5" t="s">
        <v>1</v>
      </c>
      <c r="C107" s="67">
        <v>48.38</v>
      </c>
      <c r="D107" s="85"/>
      <c r="E107" s="91"/>
      <c r="F107" s="91"/>
    </row>
    <row r="108" spans="1:9" x14ac:dyDescent="0.25">
      <c r="B108" s="5"/>
      <c r="C108" s="67"/>
      <c r="D108" s="85"/>
      <c r="E108" s="91"/>
      <c r="F108" s="91"/>
    </row>
    <row r="109" spans="1:9" x14ac:dyDescent="0.25">
      <c r="B109" s="5" t="s">
        <v>84</v>
      </c>
      <c r="C109" s="67">
        <v>182.5</v>
      </c>
      <c r="D109" s="85"/>
      <c r="E109" s="91"/>
      <c r="F109" s="91"/>
    </row>
    <row r="110" spans="1:9" x14ac:dyDescent="0.25">
      <c r="B110" s="2"/>
    </row>
    <row r="111" spans="1:9" x14ac:dyDescent="0.25">
      <c r="B111" s="7" t="s">
        <v>2</v>
      </c>
    </row>
    <row r="112" spans="1:9" x14ac:dyDescent="0.25">
      <c r="B112" t="s">
        <v>3</v>
      </c>
      <c r="E112" s="8">
        <v>1256.8900000000001</v>
      </c>
      <c r="F112" s="8"/>
    </row>
    <row r="113" spans="2:6" x14ac:dyDescent="0.25">
      <c r="B113" t="s">
        <v>4</v>
      </c>
      <c r="E113" s="8">
        <f>C103*C107</f>
        <v>0</v>
      </c>
      <c r="F113" s="8"/>
    </row>
    <row r="114" spans="2:6" x14ac:dyDescent="0.25">
      <c r="B114" t="s">
        <v>5</v>
      </c>
      <c r="E114" s="8">
        <v>577.82000000000005</v>
      </c>
      <c r="F114" s="8"/>
    </row>
    <row r="115" spans="2:6" x14ac:dyDescent="0.25">
      <c r="B115" t="s">
        <v>6</v>
      </c>
      <c r="E115" s="8">
        <v>350.41</v>
      </c>
      <c r="F115" s="8"/>
    </row>
    <row r="116" spans="2:6" x14ac:dyDescent="0.25">
      <c r="B116" t="s">
        <v>7</v>
      </c>
      <c r="E116" s="8">
        <v>104.87</v>
      </c>
      <c r="F116" s="8"/>
    </row>
    <row r="117" spans="2:6" x14ac:dyDescent="0.25">
      <c r="B117" t="s">
        <v>8</v>
      </c>
      <c r="E117" s="8">
        <v>24.5</v>
      </c>
      <c r="F117" s="8"/>
    </row>
    <row r="118" spans="2:6" x14ac:dyDescent="0.25">
      <c r="B118" t="s">
        <v>9</v>
      </c>
      <c r="E118" s="8">
        <v>406.66</v>
      </c>
      <c r="F118" s="8"/>
    </row>
    <row r="119" spans="2:6" x14ac:dyDescent="0.25">
      <c r="B119" t="s">
        <v>85</v>
      </c>
      <c r="E119" s="8">
        <f>C105*C109</f>
        <v>0</v>
      </c>
      <c r="F119" s="8"/>
    </row>
    <row r="120" spans="2:6" ht="13.8" x14ac:dyDescent="0.25">
      <c r="B120" s="9"/>
      <c r="E120" s="96">
        <f>SUM(E112:E119)</f>
        <v>2721.1499999999996</v>
      </c>
      <c r="F120" s="96"/>
    </row>
    <row r="122" spans="2:6" x14ac:dyDescent="0.25">
      <c r="B122" s="7" t="s">
        <v>10</v>
      </c>
    </row>
    <row r="123" spans="2:6" x14ac:dyDescent="0.25">
      <c r="B123" s="11" t="s">
        <v>11</v>
      </c>
      <c r="C123" s="69">
        <v>29.86</v>
      </c>
      <c r="D123" s="86"/>
    </row>
    <row r="124" spans="2:6" x14ac:dyDescent="0.25">
      <c r="B124" s="20"/>
    </row>
    <row r="125" spans="2:6" x14ac:dyDescent="0.25">
      <c r="B125" t="s">
        <v>3</v>
      </c>
      <c r="E125" s="8">
        <v>775.61</v>
      </c>
      <c r="F125" s="8"/>
    </row>
    <row r="126" spans="2:6" x14ac:dyDescent="0.25">
      <c r="B126" t="s">
        <v>4</v>
      </c>
      <c r="E126" s="8">
        <f>C103*C123</f>
        <v>0</v>
      </c>
      <c r="F126" s="8"/>
    </row>
    <row r="127" spans="2:6" x14ac:dyDescent="0.25">
      <c r="B127" t="s">
        <v>5</v>
      </c>
      <c r="E127" s="8">
        <v>577.82000000000005</v>
      </c>
      <c r="F127" s="8"/>
    </row>
    <row r="128" spans="2:6" x14ac:dyDescent="0.25">
      <c r="B128" t="s">
        <v>6</v>
      </c>
      <c r="E128" s="8">
        <v>350.41</v>
      </c>
      <c r="F128" s="8"/>
    </row>
    <row r="129" spans="2:6" x14ac:dyDescent="0.25">
      <c r="B129" t="s">
        <v>7</v>
      </c>
      <c r="E129" s="8">
        <v>104.87</v>
      </c>
      <c r="F129" s="8"/>
    </row>
    <row r="130" spans="2:6" x14ac:dyDescent="0.25">
      <c r="B130" t="s">
        <v>86</v>
      </c>
      <c r="E130" s="8">
        <f>C105*C109</f>
        <v>0</v>
      </c>
      <c r="F130" s="8"/>
    </row>
    <row r="131" spans="2:6" ht="13.8" x14ac:dyDescent="0.25">
      <c r="B131" s="9"/>
      <c r="E131" s="28">
        <f>SUM(E125:E129)</f>
        <v>1808.71</v>
      </c>
      <c r="F131" s="28"/>
    </row>
    <row r="133" spans="2:6" x14ac:dyDescent="0.25">
      <c r="B133" s="14" t="s">
        <v>12</v>
      </c>
    </row>
    <row r="134" spans="2:6" x14ac:dyDescent="0.25">
      <c r="B134" t="s">
        <v>13</v>
      </c>
      <c r="E134" s="8">
        <v>43.58</v>
      </c>
    </row>
    <row r="135" spans="2:6" x14ac:dyDescent="0.25">
      <c r="B135" t="s">
        <v>14</v>
      </c>
      <c r="E135" s="8">
        <v>104.46</v>
      </c>
    </row>
    <row r="136" spans="2:6" x14ac:dyDescent="0.25">
      <c r="B136" t="s">
        <v>15</v>
      </c>
      <c r="E136" s="8">
        <v>108.98</v>
      </c>
    </row>
    <row r="137" spans="2:6" x14ac:dyDescent="0.25">
      <c r="B137" t="s">
        <v>16</v>
      </c>
      <c r="E137" s="8">
        <v>149.24</v>
      </c>
    </row>
    <row r="139" spans="2:6" x14ac:dyDescent="0.25">
      <c r="B139" s="14" t="s">
        <v>17</v>
      </c>
    </row>
    <row r="140" spans="2:6" x14ac:dyDescent="0.25">
      <c r="B140" t="s">
        <v>18</v>
      </c>
      <c r="E140" s="8">
        <v>63.77</v>
      </c>
    </row>
    <row r="141" spans="2:6" x14ac:dyDescent="0.25">
      <c r="B141" t="s">
        <v>19</v>
      </c>
      <c r="E141" s="8">
        <v>21.28</v>
      </c>
    </row>
    <row r="142" spans="2:6" x14ac:dyDescent="0.25">
      <c r="B142" t="s">
        <v>20</v>
      </c>
      <c r="E142" s="8">
        <v>79.72</v>
      </c>
    </row>
    <row r="143" spans="2:6" x14ac:dyDescent="0.25">
      <c r="B143" t="s">
        <v>21</v>
      </c>
      <c r="E143" s="8">
        <v>26.6</v>
      </c>
    </row>
    <row r="145" spans="1:9" ht="13.8" thickBot="1" x14ac:dyDescent="0.3"/>
    <row r="146" spans="1:9" ht="15" thickTop="1" thickBot="1" x14ac:dyDescent="0.3">
      <c r="B146" s="5" t="s">
        <v>90</v>
      </c>
      <c r="E146" s="15">
        <f>12*E120+2*E131</f>
        <v>36271.219999999994</v>
      </c>
      <c r="F146" s="97"/>
    </row>
    <row r="147" spans="1:9" ht="21.6" thickTop="1" x14ac:dyDescent="0.25">
      <c r="B147" s="98" t="s">
        <v>88</v>
      </c>
    </row>
    <row r="149" spans="1:9" x14ac:dyDescent="0.25">
      <c r="B149" s="17"/>
      <c r="C149" s="17"/>
      <c r="D149" s="17"/>
      <c r="E149" s="17"/>
      <c r="F149" s="17"/>
      <c r="G149" s="17"/>
      <c r="H149" s="17"/>
      <c r="I149" s="17"/>
    </row>
    <row r="150" spans="1:9" ht="21" x14ac:dyDescent="0.4">
      <c r="A150" s="94"/>
      <c r="B150" s="1" t="s">
        <v>81</v>
      </c>
    </row>
    <row r="152" spans="1:9" x14ac:dyDescent="0.25">
      <c r="B152" s="2" t="s">
        <v>82</v>
      </c>
      <c r="C152" s="78">
        <v>0</v>
      </c>
    </row>
    <row r="153" spans="1:9" x14ac:dyDescent="0.25">
      <c r="B153" s="2"/>
      <c r="C153" s="68"/>
    </row>
    <row r="154" spans="1:9" x14ac:dyDescent="0.25">
      <c r="B154" s="5" t="s">
        <v>83</v>
      </c>
      <c r="C154" s="95">
        <v>0</v>
      </c>
      <c r="D154" s="85"/>
      <c r="E154" s="91"/>
      <c r="F154" s="91"/>
    </row>
    <row r="155" spans="1:9" x14ac:dyDescent="0.25">
      <c r="B155" s="5"/>
      <c r="C155" s="67"/>
      <c r="D155" s="85"/>
      <c r="E155" s="91"/>
      <c r="F155" s="91"/>
    </row>
    <row r="156" spans="1:9" x14ac:dyDescent="0.25">
      <c r="B156" s="5" t="s">
        <v>1</v>
      </c>
      <c r="C156" s="67">
        <v>47.67</v>
      </c>
      <c r="D156" s="85"/>
      <c r="E156" s="91"/>
      <c r="F156" s="91"/>
    </row>
    <row r="157" spans="1:9" x14ac:dyDescent="0.25">
      <c r="B157" s="5"/>
      <c r="C157" s="67"/>
      <c r="D157" s="85"/>
      <c r="E157" s="91"/>
      <c r="F157" s="91"/>
    </row>
    <row r="158" spans="1:9" x14ac:dyDescent="0.25">
      <c r="B158" s="5" t="s">
        <v>84</v>
      </c>
      <c r="C158" s="67">
        <v>179.86</v>
      </c>
      <c r="D158" s="85"/>
      <c r="E158" s="91"/>
      <c r="F158" s="91"/>
    </row>
    <row r="159" spans="1:9" x14ac:dyDescent="0.25">
      <c r="B159" s="2"/>
    </row>
    <row r="160" spans="1:9" x14ac:dyDescent="0.25">
      <c r="B160" s="7" t="s">
        <v>2</v>
      </c>
    </row>
    <row r="161" spans="2:6" x14ac:dyDescent="0.25">
      <c r="B161" t="s">
        <v>3</v>
      </c>
      <c r="E161" s="8">
        <v>1238.68</v>
      </c>
      <c r="F161" s="8"/>
    </row>
    <row r="162" spans="2:6" x14ac:dyDescent="0.25">
      <c r="B162" t="s">
        <v>4</v>
      </c>
      <c r="E162" s="8">
        <f>C152*C156</f>
        <v>0</v>
      </c>
      <c r="F162" s="8"/>
    </row>
    <row r="163" spans="2:6" x14ac:dyDescent="0.25">
      <c r="B163" t="s">
        <v>5</v>
      </c>
      <c r="E163" s="8">
        <v>569.45000000000005</v>
      </c>
      <c r="F163" s="8"/>
    </row>
    <row r="164" spans="2:6" x14ac:dyDescent="0.25">
      <c r="B164" t="s">
        <v>6</v>
      </c>
      <c r="E164" s="8">
        <v>334.47</v>
      </c>
      <c r="F164" s="8"/>
    </row>
    <row r="165" spans="2:6" x14ac:dyDescent="0.25">
      <c r="B165" t="s">
        <v>7</v>
      </c>
      <c r="E165" s="8">
        <v>103.35</v>
      </c>
      <c r="F165" s="8"/>
    </row>
    <row r="166" spans="2:6" x14ac:dyDescent="0.25">
      <c r="B166" t="s">
        <v>8</v>
      </c>
      <c r="E166" s="8">
        <v>24.14</v>
      </c>
      <c r="F166" s="8"/>
    </row>
    <row r="167" spans="2:6" x14ac:dyDescent="0.25">
      <c r="B167" t="s">
        <v>9</v>
      </c>
      <c r="E167" s="8">
        <v>400.77</v>
      </c>
      <c r="F167" s="8"/>
    </row>
    <row r="168" spans="2:6" x14ac:dyDescent="0.25">
      <c r="B168" t="s">
        <v>85</v>
      </c>
      <c r="E168" s="8">
        <f>C154*C158</f>
        <v>0</v>
      </c>
      <c r="F168" s="8"/>
    </row>
    <row r="169" spans="2:6" ht="13.8" x14ac:dyDescent="0.25">
      <c r="B169" s="9"/>
      <c r="E169" s="96">
        <f>SUM(E161:E168)</f>
        <v>2670.86</v>
      </c>
      <c r="F169" s="96"/>
    </row>
    <row r="171" spans="2:6" x14ac:dyDescent="0.25">
      <c r="B171" s="7" t="s">
        <v>10</v>
      </c>
    </row>
    <row r="172" spans="2:6" x14ac:dyDescent="0.25">
      <c r="B172" s="11" t="s">
        <v>11</v>
      </c>
      <c r="C172" s="69">
        <v>29.43</v>
      </c>
      <c r="D172" s="86"/>
    </row>
    <row r="173" spans="2:6" x14ac:dyDescent="0.25">
      <c r="B173" s="20"/>
    </row>
    <row r="174" spans="2:6" x14ac:dyDescent="0.25">
      <c r="B174" t="s">
        <v>3</v>
      </c>
      <c r="E174" s="8">
        <v>764.37</v>
      </c>
      <c r="F174" s="8"/>
    </row>
    <row r="175" spans="2:6" x14ac:dyDescent="0.25">
      <c r="B175" t="s">
        <v>4</v>
      </c>
      <c r="E175" s="8">
        <f>C152*C172</f>
        <v>0</v>
      </c>
      <c r="F175" s="8"/>
    </row>
    <row r="176" spans="2:6" x14ac:dyDescent="0.25">
      <c r="B176" t="s">
        <v>5</v>
      </c>
      <c r="E176" s="8">
        <v>569.45000000000005</v>
      </c>
      <c r="F176" s="8"/>
    </row>
    <row r="177" spans="2:6" x14ac:dyDescent="0.25">
      <c r="B177" t="s">
        <v>6</v>
      </c>
      <c r="E177" s="8">
        <v>334.47</v>
      </c>
      <c r="F177" s="8"/>
    </row>
    <row r="178" spans="2:6" x14ac:dyDescent="0.25">
      <c r="B178" t="s">
        <v>7</v>
      </c>
      <c r="E178" s="8">
        <v>103.35</v>
      </c>
      <c r="F178" s="8"/>
    </row>
    <row r="179" spans="2:6" x14ac:dyDescent="0.25">
      <c r="B179" t="s">
        <v>86</v>
      </c>
      <c r="E179" s="8">
        <f>C154*C158</f>
        <v>0</v>
      </c>
      <c r="F179" s="8"/>
    </row>
    <row r="180" spans="2:6" ht="13.8" x14ac:dyDescent="0.25">
      <c r="B180" s="9"/>
      <c r="E180" s="28">
        <f>SUM(E174:E178)</f>
        <v>1771.64</v>
      </c>
      <c r="F180" s="28"/>
    </row>
    <row r="182" spans="2:6" x14ac:dyDescent="0.25">
      <c r="B182" s="14" t="s">
        <v>12</v>
      </c>
    </row>
    <row r="183" spans="2:6" x14ac:dyDescent="0.25">
      <c r="B183" t="s">
        <v>13</v>
      </c>
      <c r="E183" s="8">
        <v>42.95</v>
      </c>
    </row>
    <row r="184" spans="2:6" x14ac:dyDescent="0.25">
      <c r="B184" t="s">
        <v>14</v>
      </c>
      <c r="E184" s="8">
        <v>102.95</v>
      </c>
    </row>
    <row r="185" spans="2:6" x14ac:dyDescent="0.25">
      <c r="B185" t="s">
        <v>15</v>
      </c>
      <c r="E185" s="8">
        <v>107.4</v>
      </c>
    </row>
    <row r="186" spans="2:6" x14ac:dyDescent="0.25">
      <c r="B186" t="s">
        <v>16</v>
      </c>
      <c r="E186" s="8">
        <v>147.07</v>
      </c>
    </row>
    <row r="188" spans="2:6" x14ac:dyDescent="0.25">
      <c r="B188" s="14" t="s">
        <v>17</v>
      </c>
    </row>
    <row r="189" spans="2:6" x14ac:dyDescent="0.25">
      <c r="B189" t="s">
        <v>18</v>
      </c>
      <c r="E189" s="8">
        <v>62.84</v>
      </c>
    </row>
    <row r="190" spans="2:6" x14ac:dyDescent="0.25">
      <c r="B190" t="s">
        <v>19</v>
      </c>
      <c r="E190" s="8">
        <v>20.97</v>
      </c>
    </row>
    <row r="191" spans="2:6" x14ac:dyDescent="0.25">
      <c r="B191" t="s">
        <v>20</v>
      </c>
      <c r="E191" s="8">
        <v>78.56</v>
      </c>
    </row>
    <row r="192" spans="2:6" x14ac:dyDescent="0.25">
      <c r="B192" t="s">
        <v>21</v>
      </c>
      <c r="E192" s="8">
        <v>26.21</v>
      </c>
    </row>
    <row r="194" spans="2:9" ht="13.8" thickBot="1" x14ac:dyDescent="0.3"/>
    <row r="195" spans="2:9" ht="15" thickTop="1" thickBot="1" x14ac:dyDescent="0.3">
      <c r="B195" s="5" t="s">
        <v>87</v>
      </c>
      <c r="E195" s="15">
        <f>12*E169+2*E180</f>
        <v>35593.599999999999</v>
      </c>
      <c r="F195" s="97"/>
    </row>
    <row r="196" spans="2:9" ht="21.6" thickTop="1" x14ac:dyDescent="0.25">
      <c r="B196" s="98" t="s">
        <v>88</v>
      </c>
    </row>
    <row r="198" spans="2:9" x14ac:dyDescent="0.25">
      <c r="B198" s="17"/>
      <c r="C198" s="17"/>
      <c r="D198" s="17"/>
      <c r="E198" s="17"/>
      <c r="F198" s="17"/>
      <c r="G198" s="17"/>
      <c r="H198" s="17"/>
      <c r="I198" s="17"/>
    </row>
    <row r="200" spans="2:9" ht="22.5" customHeight="1" x14ac:dyDescent="0.4">
      <c r="B200" s="81" t="s">
        <v>79</v>
      </c>
      <c r="C200" s="82"/>
    </row>
    <row r="202" spans="2:9" x14ac:dyDescent="0.25">
      <c r="B202" s="2" t="s">
        <v>0</v>
      </c>
      <c r="C202" s="3">
        <v>0</v>
      </c>
    </row>
    <row r="203" spans="2:9" x14ac:dyDescent="0.25">
      <c r="B203" s="2"/>
      <c r="C203" s="4"/>
    </row>
    <row r="204" spans="2:9" x14ac:dyDescent="0.25">
      <c r="B204" s="5" t="s">
        <v>1</v>
      </c>
      <c r="C204" s="67">
        <v>46.74</v>
      </c>
      <c r="D204" s="85"/>
      <c r="E204" s="91"/>
      <c r="F204" s="91"/>
    </row>
    <row r="205" spans="2:9" x14ac:dyDescent="0.25">
      <c r="B205" s="2"/>
    </row>
    <row r="206" spans="2:9" x14ac:dyDescent="0.25">
      <c r="B206" s="7" t="s">
        <v>2</v>
      </c>
    </row>
    <row r="207" spans="2:9" x14ac:dyDescent="0.25">
      <c r="B207" t="s">
        <v>3</v>
      </c>
      <c r="E207" s="8">
        <v>1214.3900000000001</v>
      </c>
      <c r="F207" s="8"/>
    </row>
    <row r="208" spans="2:9" x14ac:dyDescent="0.25">
      <c r="B208" t="s">
        <v>4</v>
      </c>
      <c r="E208" s="8">
        <f>C202*C204</f>
        <v>0</v>
      </c>
    </row>
    <row r="209" spans="2:5" x14ac:dyDescent="0.25">
      <c r="B209" t="s">
        <v>5</v>
      </c>
      <c r="E209" s="8">
        <v>558.28</v>
      </c>
    </row>
    <row r="210" spans="2:5" x14ac:dyDescent="0.25">
      <c r="B210" t="s">
        <v>6</v>
      </c>
      <c r="E210" s="8">
        <v>327.91</v>
      </c>
    </row>
    <row r="211" spans="2:5" x14ac:dyDescent="0.25">
      <c r="B211" t="s">
        <v>7</v>
      </c>
      <c r="E211" s="8">
        <v>101.32</v>
      </c>
    </row>
    <row r="212" spans="2:5" x14ac:dyDescent="0.25">
      <c r="B212" t="s">
        <v>8</v>
      </c>
      <c r="E212" s="8">
        <v>23.67</v>
      </c>
    </row>
    <row r="213" spans="2:5" x14ac:dyDescent="0.25">
      <c r="B213" t="s">
        <v>9</v>
      </c>
      <c r="E213" s="8">
        <v>392.91</v>
      </c>
    </row>
    <row r="214" spans="2:5" ht="13.8" x14ac:dyDescent="0.25">
      <c r="B214" s="9"/>
      <c r="E214" s="10">
        <f>SUM(E207:E213)</f>
        <v>2618.48</v>
      </c>
    </row>
    <row r="216" spans="2:5" x14ac:dyDescent="0.25">
      <c r="B216" s="7" t="s">
        <v>10</v>
      </c>
    </row>
    <row r="217" spans="2:5" x14ac:dyDescent="0.25">
      <c r="B217" s="11" t="s">
        <v>11</v>
      </c>
      <c r="C217" s="69">
        <v>28.85</v>
      </c>
      <c r="D217" s="86"/>
    </row>
    <row r="219" spans="2:5" x14ac:dyDescent="0.25">
      <c r="B219" t="s">
        <v>3</v>
      </c>
      <c r="E219" s="8">
        <v>749.38</v>
      </c>
    </row>
    <row r="220" spans="2:5" x14ac:dyDescent="0.25">
      <c r="B220" t="s">
        <v>4</v>
      </c>
      <c r="E220" s="8">
        <f>C202*C217</f>
        <v>0</v>
      </c>
    </row>
    <row r="221" spans="2:5" x14ac:dyDescent="0.25">
      <c r="B221" t="s">
        <v>5</v>
      </c>
      <c r="E221" s="8">
        <v>558.28</v>
      </c>
    </row>
    <row r="222" spans="2:5" x14ac:dyDescent="0.25">
      <c r="B222" t="s">
        <v>6</v>
      </c>
      <c r="E222" s="8">
        <v>327.91</v>
      </c>
    </row>
    <row r="223" spans="2:5" x14ac:dyDescent="0.25">
      <c r="B223" t="s">
        <v>7</v>
      </c>
      <c r="E223" s="8">
        <v>101.32</v>
      </c>
    </row>
    <row r="224" spans="2:5" ht="13.8" x14ac:dyDescent="0.25">
      <c r="B224" s="9"/>
      <c r="E224" s="13">
        <f>SUM(E219:E223)</f>
        <v>1736.8899999999999</v>
      </c>
    </row>
    <row r="226" spans="2:5" x14ac:dyDescent="0.25">
      <c r="B226" s="14" t="s">
        <v>12</v>
      </c>
    </row>
    <row r="227" spans="2:5" x14ac:dyDescent="0.25">
      <c r="B227" t="s">
        <v>13</v>
      </c>
      <c r="E227" s="8">
        <v>42.11</v>
      </c>
    </row>
    <row r="228" spans="2:5" x14ac:dyDescent="0.25">
      <c r="B228" t="s">
        <v>14</v>
      </c>
      <c r="E228" s="8">
        <v>100.93</v>
      </c>
    </row>
    <row r="229" spans="2:5" x14ac:dyDescent="0.25">
      <c r="B229" t="s">
        <v>15</v>
      </c>
      <c r="E229" s="8">
        <v>105.29</v>
      </c>
    </row>
    <row r="230" spans="2:5" x14ac:dyDescent="0.25">
      <c r="B230" t="s">
        <v>16</v>
      </c>
      <c r="E230" s="8">
        <v>144.19</v>
      </c>
    </row>
    <row r="232" spans="2:5" x14ac:dyDescent="0.25">
      <c r="B232" s="14" t="s">
        <v>17</v>
      </c>
    </row>
    <row r="233" spans="2:5" x14ac:dyDescent="0.25">
      <c r="B233" t="s">
        <v>18</v>
      </c>
      <c r="E233" s="8">
        <v>61.61</v>
      </c>
    </row>
    <row r="234" spans="2:5" x14ac:dyDescent="0.25">
      <c r="B234" t="s">
        <v>19</v>
      </c>
      <c r="E234" s="8">
        <v>20.56</v>
      </c>
    </row>
    <row r="235" spans="2:5" x14ac:dyDescent="0.25">
      <c r="B235" t="s">
        <v>20</v>
      </c>
      <c r="E235" s="8">
        <v>77.02</v>
      </c>
    </row>
    <row r="236" spans="2:5" x14ac:dyDescent="0.25">
      <c r="B236" t="s">
        <v>21</v>
      </c>
      <c r="E236" s="8">
        <v>25.7</v>
      </c>
    </row>
    <row r="237" spans="2:5" ht="13.8" thickBot="1" x14ac:dyDescent="0.3"/>
    <row r="238" spans="2:5" ht="15" thickTop="1" thickBot="1" x14ac:dyDescent="0.3">
      <c r="B238" s="5" t="s">
        <v>80</v>
      </c>
      <c r="E238" s="15">
        <f>12*E214+2*E224</f>
        <v>34895.54</v>
      </c>
    </row>
    <row r="239" spans="2:5" ht="21.6" thickTop="1" x14ac:dyDescent="0.25">
      <c r="B239" s="16" t="s">
        <v>23</v>
      </c>
    </row>
    <row r="241" spans="2:9" x14ac:dyDescent="0.25">
      <c r="B241" s="17"/>
      <c r="C241" s="17"/>
      <c r="D241" s="17"/>
      <c r="E241" s="17"/>
      <c r="F241" s="17"/>
      <c r="G241" s="17"/>
      <c r="H241" s="17"/>
      <c r="I241" s="17"/>
    </row>
    <row r="243" spans="2:9" ht="22.5" customHeight="1" x14ac:dyDescent="0.4">
      <c r="B243" s="81" t="s">
        <v>77</v>
      </c>
      <c r="C243" s="82"/>
    </row>
    <row r="245" spans="2:9" x14ac:dyDescent="0.25">
      <c r="B245" s="2" t="s">
        <v>0</v>
      </c>
      <c r="C245" s="3">
        <v>0</v>
      </c>
    </row>
    <row r="246" spans="2:9" x14ac:dyDescent="0.25">
      <c r="B246" s="2"/>
      <c r="C246" s="4"/>
    </row>
    <row r="247" spans="2:9" x14ac:dyDescent="0.25">
      <c r="B247" s="5" t="s">
        <v>1</v>
      </c>
      <c r="C247" s="67">
        <v>46.32</v>
      </c>
      <c r="D247" s="85"/>
      <c r="E247" s="91"/>
      <c r="F247" s="91"/>
    </row>
    <row r="248" spans="2:9" x14ac:dyDescent="0.25">
      <c r="B248" s="2"/>
    </row>
    <row r="249" spans="2:9" x14ac:dyDescent="0.25">
      <c r="B249" s="7" t="s">
        <v>2</v>
      </c>
    </row>
    <row r="250" spans="2:9" x14ac:dyDescent="0.25">
      <c r="B250" t="s">
        <v>3</v>
      </c>
      <c r="E250" s="8">
        <v>1203.56</v>
      </c>
      <c r="F250" s="8"/>
    </row>
    <row r="251" spans="2:9" x14ac:dyDescent="0.25">
      <c r="B251" t="s">
        <v>4</v>
      </c>
      <c r="E251" s="8">
        <f>C245*C247</f>
        <v>0</v>
      </c>
    </row>
    <row r="252" spans="2:9" x14ac:dyDescent="0.25">
      <c r="B252" t="s">
        <v>5</v>
      </c>
      <c r="E252" s="8">
        <v>553.29999999999995</v>
      </c>
    </row>
    <row r="253" spans="2:9" x14ac:dyDescent="0.25">
      <c r="B253" t="s">
        <v>6</v>
      </c>
      <c r="E253" s="8">
        <v>324.99</v>
      </c>
    </row>
    <row r="254" spans="2:9" x14ac:dyDescent="0.25">
      <c r="B254" t="s">
        <v>7</v>
      </c>
      <c r="E254" s="8">
        <v>100.42</v>
      </c>
    </row>
    <row r="255" spans="2:9" x14ac:dyDescent="0.25">
      <c r="B255" t="s">
        <v>8</v>
      </c>
      <c r="E255" s="8">
        <v>23.46</v>
      </c>
    </row>
    <row r="256" spans="2:9" x14ac:dyDescent="0.25">
      <c r="B256" t="s">
        <v>9</v>
      </c>
      <c r="E256" s="8">
        <v>389.40999999999997</v>
      </c>
    </row>
    <row r="257" spans="2:5" ht="13.8" x14ac:dyDescent="0.25">
      <c r="B257" s="9"/>
      <c r="E257" s="10">
        <f>SUM(E250:E256)</f>
        <v>2595.14</v>
      </c>
    </row>
    <row r="259" spans="2:5" x14ac:dyDescent="0.25">
      <c r="B259" s="7" t="s">
        <v>10</v>
      </c>
    </row>
    <row r="260" spans="2:5" x14ac:dyDescent="0.25">
      <c r="B260" s="11" t="s">
        <v>11</v>
      </c>
      <c r="C260" s="69">
        <v>28.59</v>
      </c>
      <c r="D260" s="86"/>
    </row>
    <row r="262" spans="2:5" x14ac:dyDescent="0.25">
      <c r="B262" t="s">
        <v>3</v>
      </c>
      <c r="E262" s="8">
        <v>742.7</v>
      </c>
    </row>
    <row r="263" spans="2:5" x14ac:dyDescent="0.25">
      <c r="B263" t="s">
        <v>4</v>
      </c>
      <c r="E263" s="8">
        <f>C245*C260</f>
        <v>0</v>
      </c>
    </row>
    <row r="264" spans="2:5" x14ac:dyDescent="0.25">
      <c r="B264" t="s">
        <v>5</v>
      </c>
      <c r="E264" s="8">
        <v>553.29999999999995</v>
      </c>
    </row>
    <row r="265" spans="2:5" x14ac:dyDescent="0.25">
      <c r="B265" t="s">
        <v>6</v>
      </c>
      <c r="E265" s="8">
        <v>324.99</v>
      </c>
    </row>
    <row r="266" spans="2:5" x14ac:dyDescent="0.25">
      <c r="B266" t="s">
        <v>7</v>
      </c>
      <c r="E266" s="8">
        <v>100.42</v>
      </c>
    </row>
    <row r="267" spans="2:5" ht="13.8" x14ac:dyDescent="0.25">
      <c r="B267" s="9"/>
      <c r="E267" s="13">
        <f>SUM(E262:E266)</f>
        <v>1721.41</v>
      </c>
    </row>
    <row r="269" spans="2:5" x14ac:dyDescent="0.25">
      <c r="B269" s="14" t="s">
        <v>12</v>
      </c>
    </row>
    <row r="270" spans="2:5" x14ac:dyDescent="0.25">
      <c r="B270" t="s">
        <v>13</v>
      </c>
      <c r="E270" s="8">
        <v>41.73</v>
      </c>
    </row>
    <row r="271" spans="2:5" x14ac:dyDescent="0.25">
      <c r="B271" t="s">
        <v>14</v>
      </c>
      <c r="E271" s="8">
        <v>100.03</v>
      </c>
    </row>
    <row r="272" spans="2:5" x14ac:dyDescent="0.25">
      <c r="B272" t="s">
        <v>15</v>
      </c>
      <c r="E272" s="8">
        <v>104.35000000000001</v>
      </c>
    </row>
    <row r="273" spans="2:9" x14ac:dyDescent="0.25">
      <c r="B273" t="s">
        <v>16</v>
      </c>
      <c r="E273" s="8">
        <v>142.89999999999998</v>
      </c>
    </row>
    <row r="275" spans="2:9" x14ac:dyDescent="0.25">
      <c r="B275" s="14" t="s">
        <v>17</v>
      </c>
    </row>
    <row r="276" spans="2:9" x14ac:dyDescent="0.25">
      <c r="B276" t="s">
        <v>18</v>
      </c>
      <c r="E276" s="8">
        <v>61.059999999999995</v>
      </c>
    </row>
    <row r="277" spans="2:9" x14ac:dyDescent="0.25">
      <c r="B277" t="s">
        <v>19</v>
      </c>
      <c r="E277" s="8">
        <v>20.380000000000003</v>
      </c>
    </row>
    <row r="278" spans="2:9" x14ac:dyDescent="0.25">
      <c r="B278" t="s">
        <v>20</v>
      </c>
      <c r="E278" s="8">
        <v>76.33</v>
      </c>
    </row>
    <row r="279" spans="2:9" x14ac:dyDescent="0.25">
      <c r="B279" t="s">
        <v>21</v>
      </c>
      <c r="E279" s="8">
        <v>25.470000000000002</v>
      </c>
    </row>
    <row r="280" spans="2:9" ht="13.8" thickBot="1" x14ac:dyDescent="0.3"/>
    <row r="281" spans="2:9" ht="15" thickTop="1" thickBot="1" x14ac:dyDescent="0.3">
      <c r="B281" s="5" t="s">
        <v>78</v>
      </c>
      <c r="E281" s="15">
        <f>12*E257+2*E267</f>
        <v>34584.5</v>
      </c>
    </row>
    <row r="282" spans="2:9" ht="21.6" thickTop="1" x14ac:dyDescent="0.25">
      <c r="B282" s="16" t="s">
        <v>23</v>
      </c>
    </row>
    <row r="284" spans="2:9" x14ac:dyDescent="0.25">
      <c r="B284" s="17"/>
      <c r="C284" s="17"/>
      <c r="D284" s="17"/>
      <c r="E284" s="17"/>
      <c r="F284" s="17"/>
      <c r="G284" s="17"/>
      <c r="H284" s="17"/>
      <c r="I284" s="17"/>
    </row>
    <row r="288" spans="2:9" ht="22.5" customHeight="1" x14ac:dyDescent="0.4">
      <c r="B288" s="81" t="s">
        <v>75</v>
      </c>
      <c r="C288" s="82"/>
    </row>
    <row r="290" spans="2:6" x14ac:dyDescent="0.25">
      <c r="B290" s="2" t="s">
        <v>0</v>
      </c>
      <c r="C290" s="3">
        <v>7</v>
      </c>
      <c r="E290" s="84" t="s">
        <v>74</v>
      </c>
      <c r="F290" s="84" t="s">
        <v>73</v>
      </c>
    </row>
    <row r="291" spans="2:6" x14ac:dyDescent="0.25">
      <c r="B291" s="2"/>
      <c r="C291" s="4"/>
    </row>
    <row r="292" spans="2:6" x14ac:dyDescent="0.25">
      <c r="B292" s="5" t="s">
        <v>1</v>
      </c>
      <c r="C292" s="6">
        <v>45.29</v>
      </c>
      <c r="D292" s="85">
        <v>45.41</v>
      </c>
    </row>
    <row r="293" spans="2:6" x14ac:dyDescent="0.25">
      <c r="B293" s="2"/>
    </row>
    <row r="294" spans="2:6" x14ac:dyDescent="0.25">
      <c r="B294" s="7" t="s">
        <v>2</v>
      </c>
    </row>
    <row r="295" spans="2:6" x14ac:dyDescent="0.25">
      <c r="B295" t="s">
        <v>3</v>
      </c>
      <c r="E295" s="8">
        <v>1177.08</v>
      </c>
      <c r="F295" s="8">
        <v>1179.96</v>
      </c>
    </row>
    <row r="296" spans="2:6" x14ac:dyDescent="0.25">
      <c r="B296" t="s">
        <v>4</v>
      </c>
      <c r="E296" s="8">
        <f>C290*C292</f>
        <v>317.02999999999997</v>
      </c>
      <c r="F296" s="8">
        <f>C290*D292</f>
        <v>317.87</v>
      </c>
    </row>
    <row r="297" spans="2:6" x14ac:dyDescent="0.25">
      <c r="B297" t="s">
        <v>5</v>
      </c>
      <c r="E297" s="8">
        <v>541.12</v>
      </c>
      <c r="F297" s="8">
        <v>542.45000000000005</v>
      </c>
    </row>
    <row r="298" spans="2:6" x14ac:dyDescent="0.25">
      <c r="B298" t="s">
        <v>6</v>
      </c>
      <c r="E298" s="8">
        <v>317.83</v>
      </c>
      <c r="F298" s="8">
        <v>318.61</v>
      </c>
    </row>
    <row r="299" spans="2:6" x14ac:dyDescent="0.25">
      <c r="B299" t="s">
        <v>7</v>
      </c>
      <c r="E299" s="8">
        <v>98.210000000000008</v>
      </c>
      <c r="F299" s="8">
        <v>98.45</v>
      </c>
    </row>
    <row r="300" spans="2:6" x14ac:dyDescent="0.25">
      <c r="B300" t="s">
        <v>8</v>
      </c>
      <c r="E300" s="8">
        <v>22.94</v>
      </c>
      <c r="F300" s="8">
        <v>23</v>
      </c>
    </row>
    <row r="301" spans="2:6" x14ac:dyDescent="0.25">
      <c r="B301" t="s">
        <v>9</v>
      </c>
      <c r="E301" s="8">
        <v>380.84</v>
      </c>
      <c r="F301" s="8">
        <v>381.77</v>
      </c>
    </row>
    <row r="302" spans="2:6" ht="13.8" x14ac:dyDescent="0.25">
      <c r="B302" s="9"/>
      <c r="E302" s="10">
        <f>SUM(E295:E301)</f>
        <v>2855.05</v>
      </c>
      <c r="F302" s="10">
        <f>SUM(F295:F301)</f>
        <v>2862.1099999999997</v>
      </c>
    </row>
    <row r="304" spans="2:6" x14ac:dyDescent="0.25">
      <c r="B304" s="7" t="s">
        <v>10</v>
      </c>
    </row>
    <row r="305" spans="2:6" x14ac:dyDescent="0.25">
      <c r="B305" s="11" t="s">
        <v>62</v>
      </c>
      <c r="C305" s="12">
        <v>27.95</v>
      </c>
      <c r="D305" s="86">
        <v>28.02</v>
      </c>
    </row>
    <row r="307" spans="2:6" x14ac:dyDescent="0.25">
      <c r="B307" t="s">
        <v>3</v>
      </c>
      <c r="E307" s="8">
        <v>726.35</v>
      </c>
      <c r="F307" s="8">
        <v>728.13</v>
      </c>
    </row>
    <row r="308" spans="2:6" x14ac:dyDescent="0.25">
      <c r="B308" t="s">
        <v>4</v>
      </c>
      <c r="E308" s="8">
        <f>C290*C305</f>
        <v>195.65</v>
      </c>
      <c r="F308" s="8">
        <f>C290*D305</f>
        <v>196.14</v>
      </c>
    </row>
    <row r="309" spans="2:6" x14ac:dyDescent="0.25">
      <c r="B309" t="s">
        <v>5</v>
      </c>
      <c r="E309" s="8">
        <v>541.12</v>
      </c>
      <c r="F309" s="8">
        <v>542.45000000000005</v>
      </c>
    </row>
    <row r="310" spans="2:6" x14ac:dyDescent="0.25">
      <c r="B310" t="s">
        <v>6</v>
      </c>
      <c r="E310" s="8">
        <v>317.83</v>
      </c>
      <c r="F310" s="8">
        <v>318.61</v>
      </c>
    </row>
    <row r="311" spans="2:6" x14ac:dyDescent="0.25">
      <c r="B311" t="s">
        <v>7</v>
      </c>
      <c r="E311" s="8">
        <v>98.210000000000008</v>
      </c>
      <c r="F311" s="8">
        <v>98.45</v>
      </c>
    </row>
    <row r="312" spans="2:6" ht="13.8" x14ac:dyDescent="0.25">
      <c r="B312" s="9"/>
      <c r="E312" s="13">
        <f>SUM(E307:E311)</f>
        <v>1879.1599999999999</v>
      </c>
      <c r="F312" s="13">
        <f>SUM(F307:F311)</f>
        <v>1883.78</v>
      </c>
    </row>
    <row r="314" spans="2:6" x14ac:dyDescent="0.25">
      <c r="B314" s="14" t="s">
        <v>12</v>
      </c>
    </row>
    <row r="315" spans="2:6" x14ac:dyDescent="0.25">
      <c r="B315" t="s">
        <v>13</v>
      </c>
      <c r="E315" s="8">
        <v>40.809999999999995</v>
      </c>
      <c r="F315" s="37">
        <v>40.909999999999997</v>
      </c>
    </row>
    <row r="316" spans="2:6" x14ac:dyDescent="0.25">
      <c r="B316" t="s">
        <v>14</v>
      </c>
      <c r="E316" s="8">
        <v>97.820000000000007</v>
      </c>
      <c r="F316" s="37">
        <v>98.06</v>
      </c>
    </row>
    <row r="317" spans="2:6" x14ac:dyDescent="0.25">
      <c r="B317" t="s">
        <v>15</v>
      </c>
      <c r="E317" s="8">
        <v>102.05000000000001</v>
      </c>
      <c r="F317" s="37">
        <v>102.30000000000001</v>
      </c>
    </row>
    <row r="318" spans="2:6" x14ac:dyDescent="0.25">
      <c r="B318" t="s">
        <v>16</v>
      </c>
      <c r="E318" s="8">
        <v>139.75</v>
      </c>
      <c r="F318" s="37">
        <v>140.09</v>
      </c>
    </row>
    <row r="320" spans="2:6" x14ac:dyDescent="0.25">
      <c r="B320" s="14" t="s">
        <v>17</v>
      </c>
    </row>
    <row r="321" spans="2:9" x14ac:dyDescent="0.25">
      <c r="B321" t="s">
        <v>18</v>
      </c>
      <c r="E321" s="8">
        <v>59.72</v>
      </c>
      <c r="F321" s="37">
        <v>59.86</v>
      </c>
    </row>
    <row r="322" spans="2:9" x14ac:dyDescent="0.25">
      <c r="B322" t="s">
        <v>19</v>
      </c>
      <c r="E322" s="8">
        <v>19.930000000000003</v>
      </c>
      <c r="F322" s="37">
        <v>19.98</v>
      </c>
    </row>
    <row r="323" spans="2:9" x14ac:dyDescent="0.25">
      <c r="B323" t="s">
        <v>20</v>
      </c>
      <c r="E323" s="8">
        <v>74.650000000000006</v>
      </c>
      <c r="F323" s="37">
        <v>74.83</v>
      </c>
    </row>
    <row r="324" spans="2:9" x14ac:dyDescent="0.25">
      <c r="B324" t="s">
        <v>21</v>
      </c>
      <c r="E324" s="8">
        <v>24.91</v>
      </c>
      <c r="F324" s="37">
        <v>24.970000000000002</v>
      </c>
    </row>
    <row r="325" spans="2:9" ht="13.8" thickBot="1" x14ac:dyDescent="0.3"/>
    <row r="326" spans="2:9" ht="15" thickTop="1" thickBot="1" x14ac:dyDescent="0.3">
      <c r="B326" s="5" t="s">
        <v>76</v>
      </c>
      <c r="E326" s="15">
        <f>12*E302+2*E312</f>
        <v>38018.920000000006</v>
      </c>
      <c r="F326" s="15">
        <f>6*E302+6*F302+E312+F312</f>
        <v>38065.899999999994</v>
      </c>
    </row>
    <row r="327" spans="2:9" ht="21.6" thickTop="1" x14ac:dyDescent="0.25">
      <c r="B327" s="16" t="s">
        <v>23</v>
      </c>
    </row>
    <row r="329" spans="2:9" x14ac:dyDescent="0.25">
      <c r="B329" s="17"/>
      <c r="C329" s="17"/>
      <c r="D329" s="17"/>
      <c r="E329" s="17"/>
      <c r="F329" s="17"/>
      <c r="G329" s="17"/>
      <c r="H329" s="17"/>
      <c r="I329" s="17"/>
    </row>
    <row r="333" spans="2:9" ht="22.5" customHeight="1" x14ac:dyDescent="0.4">
      <c r="B333" s="81" t="s">
        <v>71</v>
      </c>
      <c r="C333" s="82"/>
    </row>
    <row r="335" spans="2:9" x14ac:dyDescent="0.25">
      <c r="B335" s="2" t="s">
        <v>0</v>
      </c>
      <c r="C335" s="3">
        <v>10</v>
      </c>
      <c r="E335" s="84" t="s">
        <v>74</v>
      </c>
      <c r="F335" s="84" t="s">
        <v>73</v>
      </c>
    </row>
    <row r="336" spans="2:9" x14ac:dyDescent="0.25">
      <c r="B336" s="2"/>
      <c r="C336" s="4"/>
    </row>
    <row r="337" spans="2:6" x14ac:dyDescent="0.25">
      <c r="B337" s="5" t="s">
        <v>1</v>
      </c>
      <c r="C337" s="6">
        <v>44.18</v>
      </c>
      <c r="D337" s="85">
        <v>44.29</v>
      </c>
    </row>
    <row r="338" spans="2:6" x14ac:dyDescent="0.25">
      <c r="B338" s="2"/>
    </row>
    <row r="339" spans="2:6" x14ac:dyDescent="0.25">
      <c r="B339" s="7" t="s">
        <v>2</v>
      </c>
    </row>
    <row r="340" spans="2:6" x14ac:dyDescent="0.25">
      <c r="B340" t="s">
        <v>3</v>
      </c>
      <c r="E340" s="88">
        <v>1148.3399999999999</v>
      </c>
      <c r="F340" s="37">
        <v>1151.1600000000001</v>
      </c>
    </row>
    <row r="341" spans="2:6" x14ac:dyDescent="0.25">
      <c r="B341" t="s">
        <v>4</v>
      </c>
      <c r="E341" s="88">
        <f>C335*C337</f>
        <v>441.8</v>
      </c>
      <c r="F341" s="37">
        <f>C335*D337</f>
        <v>442.9</v>
      </c>
    </row>
    <row r="342" spans="2:6" x14ac:dyDescent="0.25">
      <c r="B342" t="s">
        <v>5</v>
      </c>
      <c r="E342" s="88">
        <v>527.9</v>
      </c>
      <c r="F342" s="37">
        <v>529.20000000000005</v>
      </c>
    </row>
    <row r="343" spans="2:6" x14ac:dyDescent="0.25">
      <c r="B343" t="s">
        <v>6</v>
      </c>
      <c r="E343" s="88">
        <v>310.07</v>
      </c>
      <c r="F343" s="20">
        <v>310.83</v>
      </c>
    </row>
    <row r="344" spans="2:6" x14ac:dyDescent="0.25">
      <c r="B344" t="s">
        <v>7</v>
      </c>
      <c r="E344" s="88">
        <v>95.800000000000011</v>
      </c>
      <c r="F344" s="37">
        <v>96.04</v>
      </c>
    </row>
    <row r="345" spans="2:6" x14ac:dyDescent="0.25">
      <c r="B345" t="s">
        <v>8</v>
      </c>
      <c r="E345" s="88">
        <v>22.380000000000003</v>
      </c>
      <c r="F345" s="37">
        <v>22.430000000000003</v>
      </c>
    </row>
    <row r="346" spans="2:6" x14ac:dyDescent="0.25">
      <c r="B346" t="s">
        <v>9</v>
      </c>
      <c r="E346" s="88">
        <v>371.53999999999996</v>
      </c>
      <c r="F346" s="37">
        <v>372.45</v>
      </c>
    </row>
    <row r="347" spans="2:6" ht="13.8" x14ac:dyDescent="0.25">
      <c r="B347" s="9"/>
      <c r="E347" s="89">
        <f>SUM(E340:E346)</f>
        <v>2917.8300000000004</v>
      </c>
      <c r="F347" s="10">
        <f>SUM(F340:F346)</f>
        <v>2925.0099999999998</v>
      </c>
    </row>
    <row r="349" spans="2:6" x14ac:dyDescent="0.25">
      <c r="B349" s="7" t="s">
        <v>10</v>
      </c>
    </row>
    <row r="350" spans="2:6" x14ac:dyDescent="0.25">
      <c r="B350" s="11" t="s">
        <v>62</v>
      </c>
      <c r="C350" s="12">
        <v>27.26</v>
      </c>
      <c r="D350" s="86">
        <v>27.32</v>
      </c>
    </row>
    <row r="352" spans="2:6" x14ac:dyDescent="0.25">
      <c r="B352" t="s">
        <v>3</v>
      </c>
      <c r="E352" s="88">
        <v>708.61</v>
      </c>
      <c r="F352" s="37">
        <v>710.35</v>
      </c>
    </row>
    <row r="353" spans="2:6" x14ac:dyDescent="0.25">
      <c r="B353" t="s">
        <v>4</v>
      </c>
      <c r="E353" s="88">
        <f>C335*C350</f>
        <v>272.60000000000002</v>
      </c>
      <c r="F353" s="37">
        <f>C335*D350</f>
        <v>273.2</v>
      </c>
    </row>
    <row r="354" spans="2:6" x14ac:dyDescent="0.25">
      <c r="B354" t="s">
        <v>5</v>
      </c>
      <c r="E354" s="88">
        <v>527.9</v>
      </c>
      <c r="F354" s="37">
        <v>529.20000000000005</v>
      </c>
    </row>
    <row r="355" spans="2:6" x14ac:dyDescent="0.25">
      <c r="B355" t="s">
        <v>6</v>
      </c>
      <c r="E355" s="88">
        <v>310.07</v>
      </c>
      <c r="F355" s="20">
        <v>310.83</v>
      </c>
    </row>
    <row r="356" spans="2:6" x14ac:dyDescent="0.25">
      <c r="B356" t="s">
        <v>7</v>
      </c>
      <c r="E356" s="88">
        <v>95.800000000000011</v>
      </c>
      <c r="F356" s="37">
        <v>96.04</v>
      </c>
    </row>
    <row r="357" spans="2:6" ht="13.8" x14ac:dyDescent="0.25">
      <c r="B357" s="9"/>
      <c r="E357" s="90">
        <f>SUM(E352:E356)</f>
        <v>1914.98</v>
      </c>
      <c r="F357" s="13">
        <f>SUM(F352:F356)</f>
        <v>1919.62</v>
      </c>
    </row>
    <row r="359" spans="2:6" x14ac:dyDescent="0.25">
      <c r="B359" s="14" t="s">
        <v>12</v>
      </c>
    </row>
    <row r="360" spans="2:6" x14ac:dyDescent="0.25">
      <c r="B360" t="s">
        <v>13</v>
      </c>
      <c r="E360" s="88">
        <v>39.809999999999995</v>
      </c>
      <c r="F360" s="37">
        <v>39.909999999999997</v>
      </c>
    </row>
    <row r="361" spans="2:6" x14ac:dyDescent="0.25">
      <c r="B361" t="s">
        <v>14</v>
      </c>
      <c r="E361" s="88">
        <v>95.43</v>
      </c>
      <c r="F361" s="37">
        <v>95.660000000000011</v>
      </c>
    </row>
    <row r="362" spans="2:6" x14ac:dyDescent="0.25">
      <c r="B362" t="s">
        <v>15</v>
      </c>
      <c r="E362" s="88">
        <v>99.56</v>
      </c>
      <c r="F362" s="37">
        <v>99.800000000000011</v>
      </c>
    </row>
    <row r="363" spans="2:6" x14ac:dyDescent="0.25">
      <c r="B363" t="s">
        <v>16</v>
      </c>
      <c r="E363" s="88">
        <v>136.32999999999998</v>
      </c>
      <c r="F363" s="37">
        <v>136.66999999999999</v>
      </c>
    </row>
    <row r="364" spans="2:6" x14ac:dyDescent="0.25">
      <c r="F364" s="37"/>
    </row>
    <row r="365" spans="2:6" x14ac:dyDescent="0.25">
      <c r="B365" s="14" t="s">
        <v>17</v>
      </c>
      <c r="F365" s="37"/>
    </row>
    <row r="366" spans="2:6" x14ac:dyDescent="0.25">
      <c r="B366" t="s">
        <v>18</v>
      </c>
      <c r="E366" s="88">
        <v>58.26</v>
      </c>
      <c r="F366" s="37">
        <v>58.4</v>
      </c>
    </row>
    <row r="367" spans="2:6" x14ac:dyDescent="0.25">
      <c r="B367" t="s">
        <v>19</v>
      </c>
      <c r="E367" s="88">
        <v>19.440000000000001</v>
      </c>
      <c r="F367" s="37">
        <v>19.490000000000002</v>
      </c>
    </row>
    <row r="368" spans="2:6" x14ac:dyDescent="0.25">
      <c r="B368" t="s">
        <v>20</v>
      </c>
      <c r="E368" s="88">
        <v>72.820000000000007</v>
      </c>
      <c r="F368" s="37">
        <v>73</v>
      </c>
    </row>
    <row r="369" spans="2:9" x14ac:dyDescent="0.25">
      <c r="B369" t="s">
        <v>21</v>
      </c>
      <c r="E369" s="88">
        <v>24.3</v>
      </c>
      <c r="F369" s="37">
        <v>24.360000000000003</v>
      </c>
    </row>
    <row r="370" spans="2:9" ht="13.8" thickBot="1" x14ac:dyDescent="0.3"/>
    <row r="371" spans="2:9" ht="15" thickTop="1" thickBot="1" x14ac:dyDescent="0.3">
      <c r="B371" s="5" t="s">
        <v>72</v>
      </c>
      <c r="E371" s="15">
        <f>8*E347+1*E357+4*F347+1*F357</f>
        <v>38877.280000000006</v>
      </c>
    </row>
    <row r="372" spans="2:9" ht="21.6" thickTop="1" x14ac:dyDescent="0.25">
      <c r="B372" s="16" t="s">
        <v>23</v>
      </c>
    </row>
    <row r="374" spans="2:9" x14ac:dyDescent="0.25">
      <c r="B374" s="17"/>
      <c r="C374" s="17"/>
      <c r="D374" s="17"/>
      <c r="E374" s="17"/>
      <c r="F374" s="17"/>
      <c r="G374" s="17"/>
      <c r="H374" s="17"/>
      <c r="I374" s="17"/>
    </row>
    <row r="379" spans="2:9" ht="22.5" customHeight="1" x14ac:dyDescent="0.4">
      <c r="B379" s="81" t="s">
        <v>69</v>
      </c>
      <c r="C379" s="82"/>
    </row>
    <row r="381" spans="2:9" x14ac:dyDescent="0.25">
      <c r="B381" s="2" t="s">
        <v>0</v>
      </c>
      <c r="C381" s="3">
        <v>10</v>
      </c>
    </row>
    <row r="382" spans="2:9" x14ac:dyDescent="0.25">
      <c r="B382" s="2"/>
      <c r="C382" s="4"/>
    </row>
    <row r="383" spans="2:9" x14ac:dyDescent="0.25">
      <c r="B383" s="5" t="s">
        <v>1</v>
      </c>
      <c r="C383" s="6">
        <v>43.519999999999996</v>
      </c>
    </row>
    <row r="384" spans="2:9" x14ac:dyDescent="0.25">
      <c r="B384" s="2"/>
    </row>
    <row r="385" spans="2:6" x14ac:dyDescent="0.25">
      <c r="B385" s="7" t="s">
        <v>2</v>
      </c>
    </row>
    <row r="386" spans="2:6" x14ac:dyDescent="0.25">
      <c r="B386" t="s">
        <v>3</v>
      </c>
      <c r="E386" s="8">
        <v>1177.08</v>
      </c>
    </row>
    <row r="387" spans="2:6" x14ac:dyDescent="0.25">
      <c r="B387" t="s">
        <v>4</v>
      </c>
      <c r="E387" s="8">
        <f>C381*C383</f>
        <v>435.19999999999993</v>
      </c>
    </row>
    <row r="388" spans="2:6" x14ac:dyDescent="0.25">
      <c r="B388" t="s">
        <v>5</v>
      </c>
      <c r="E388" s="8">
        <v>520.09</v>
      </c>
    </row>
    <row r="389" spans="2:6" x14ac:dyDescent="0.25">
      <c r="B389" t="s">
        <v>6</v>
      </c>
      <c r="E389" s="8">
        <v>305.48</v>
      </c>
    </row>
    <row r="390" spans="2:6" x14ac:dyDescent="0.25">
      <c r="B390" t="s">
        <v>7</v>
      </c>
      <c r="E390" s="8">
        <v>94.38000000000001</v>
      </c>
      <c r="F390" s="26"/>
    </row>
    <row r="391" spans="2:6" x14ac:dyDescent="0.25">
      <c r="B391" t="s">
        <v>8</v>
      </c>
      <c r="E391" s="8">
        <v>22.040000000000003</v>
      </c>
    </row>
    <row r="392" spans="2:6" x14ac:dyDescent="0.25">
      <c r="B392" t="s">
        <v>9</v>
      </c>
      <c r="E392" s="8">
        <v>366.03999999999996</v>
      </c>
    </row>
    <row r="393" spans="2:6" ht="13.8" x14ac:dyDescent="0.25">
      <c r="B393" s="9"/>
      <c r="E393" s="10">
        <f>SUM(E386:E392)</f>
        <v>2920.31</v>
      </c>
    </row>
    <row r="395" spans="2:6" x14ac:dyDescent="0.25">
      <c r="B395" s="7" t="s">
        <v>10</v>
      </c>
    </row>
    <row r="396" spans="2:6" x14ac:dyDescent="0.25">
      <c r="B396" s="11" t="s">
        <v>62</v>
      </c>
      <c r="C396" s="12">
        <v>26.85</v>
      </c>
    </row>
    <row r="398" spans="2:6" x14ac:dyDescent="0.25">
      <c r="B398" t="s">
        <v>3</v>
      </c>
      <c r="E398" s="8">
        <v>698.13</v>
      </c>
    </row>
    <row r="399" spans="2:6" x14ac:dyDescent="0.25">
      <c r="B399" t="s">
        <v>4</v>
      </c>
      <c r="E399" s="8">
        <f>C381*C396</f>
        <v>268.5</v>
      </c>
    </row>
    <row r="400" spans="2:6" x14ac:dyDescent="0.25">
      <c r="B400" t="s">
        <v>5</v>
      </c>
      <c r="E400" s="8">
        <v>520.09</v>
      </c>
    </row>
    <row r="401" spans="2:5" x14ac:dyDescent="0.25">
      <c r="B401" t="s">
        <v>6</v>
      </c>
      <c r="E401" s="8">
        <v>305.48</v>
      </c>
    </row>
    <row r="402" spans="2:5" x14ac:dyDescent="0.25">
      <c r="B402" t="s">
        <v>7</v>
      </c>
      <c r="E402" s="8">
        <v>94.38000000000001</v>
      </c>
    </row>
    <row r="403" spans="2:5" ht="13.8" x14ac:dyDescent="0.25">
      <c r="B403" s="9"/>
      <c r="E403" s="13">
        <f>SUM(E398:E402)</f>
        <v>1886.5800000000002</v>
      </c>
    </row>
    <row r="405" spans="2:5" x14ac:dyDescent="0.25">
      <c r="B405" s="14" t="s">
        <v>12</v>
      </c>
    </row>
    <row r="406" spans="2:5" x14ac:dyDescent="0.25">
      <c r="B406" t="s">
        <v>13</v>
      </c>
      <c r="E406" s="8">
        <v>39.22</v>
      </c>
    </row>
    <row r="407" spans="2:5" x14ac:dyDescent="0.25">
      <c r="B407" t="s">
        <v>14</v>
      </c>
      <c r="E407" s="8">
        <v>94.01</v>
      </c>
    </row>
    <row r="408" spans="2:5" x14ac:dyDescent="0.25">
      <c r="B408" t="s">
        <v>15</v>
      </c>
      <c r="E408" s="8">
        <v>98.08</v>
      </c>
    </row>
    <row r="409" spans="2:5" x14ac:dyDescent="0.25">
      <c r="B409" t="s">
        <v>16</v>
      </c>
      <c r="E409" s="8">
        <v>134.31</v>
      </c>
    </row>
    <row r="411" spans="2:5" x14ac:dyDescent="0.25">
      <c r="B411" s="14" t="s">
        <v>17</v>
      </c>
    </row>
    <row r="412" spans="2:5" x14ac:dyDescent="0.25">
      <c r="B412" t="s">
        <v>18</v>
      </c>
      <c r="E412" s="8">
        <v>57.39</v>
      </c>
    </row>
    <row r="413" spans="2:5" x14ac:dyDescent="0.25">
      <c r="B413" t="s">
        <v>19</v>
      </c>
      <c r="E413" s="8">
        <v>19.150000000000002</v>
      </c>
    </row>
    <row r="414" spans="2:5" x14ac:dyDescent="0.25">
      <c r="B414" t="s">
        <v>20</v>
      </c>
      <c r="E414" s="8">
        <v>71.740000000000009</v>
      </c>
    </row>
    <row r="415" spans="2:5" x14ac:dyDescent="0.25">
      <c r="B415" t="s">
        <v>21</v>
      </c>
      <c r="E415" s="8">
        <v>23.94</v>
      </c>
    </row>
    <row r="416" spans="2:5" ht="13.8" thickBot="1" x14ac:dyDescent="0.3"/>
    <row r="417" spans="2:9" ht="15" thickTop="1" thickBot="1" x14ac:dyDescent="0.3">
      <c r="B417" s="5" t="s">
        <v>70</v>
      </c>
      <c r="E417" s="15">
        <f>12*E393+2*E403</f>
        <v>38816.880000000005</v>
      </c>
    </row>
    <row r="418" spans="2:9" ht="21.6" thickTop="1" x14ac:dyDescent="0.25">
      <c r="B418" s="16" t="s">
        <v>23</v>
      </c>
    </row>
    <row r="420" spans="2:9" x14ac:dyDescent="0.25">
      <c r="B420" s="17"/>
      <c r="C420" s="17"/>
      <c r="D420" s="17"/>
      <c r="E420" s="17"/>
      <c r="F420" s="17"/>
      <c r="G420" s="17"/>
      <c r="H420" s="17"/>
      <c r="I420" s="17"/>
    </row>
    <row r="422" spans="2:9" ht="22.5" customHeight="1" x14ac:dyDescent="0.4">
      <c r="B422" s="81" t="s">
        <v>65</v>
      </c>
      <c r="C422" s="83"/>
    </row>
    <row r="424" spans="2:9" x14ac:dyDescent="0.25">
      <c r="B424" s="2" t="s">
        <v>0</v>
      </c>
      <c r="C424" s="3">
        <v>10</v>
      </c>
    </row>
    <row r="425" spans="2:9" x14ac:dyDescent="0.25">
      <c r="B425" s="2"/>
      <c r="C425" s="4"/>
    </row>
    <row r="426" spans="2:9" x14ac:dyDescent="0.25">
      <c r="B426" s="5" t="s">
        <v>1</v>
      </c>
      <c r="C426" s="6">
        <v>43.08</v>
      </c>
    </row>
    <row r="427" spans="2:9" x14ac:dyDescent="0.25">
      <c r="B427" s="2"/>
    </row>
    <row r="428" spans="2:9" x14ac:dyDescent="0.25">
      <c r="B428" s="7" t="s">
        <v>2</v>
      </c>
    </row>
    <row r="429" spans="2:9" x14ac:dyDescent="0.25">
      <c r="B429" t="s">
        <v>3</v>
      </c>
      <c r="E429" s="8">
        <v>1120.1500000000001</v>
      </c>
    </row>
    <row r="430" spans="2:9" x14ac:dyDescent="0.25">
      <c r="B430" t="s">
        <v>4</v>
      </c>
      <c r="E430" s="8">
        <f>C424*C426</f>
        <v>430.79999999999995</v>
      </c>
    </row>
    <row r="431" spans="2:9" x14ac:dyDescent="0.25">
      <c r="B431" t="s">
        <v>5</v>
      </c>
      <c r="E431" s="8">
        <v>514.93999999999994</v>
      </c>
    </row>
    <row r="432" spans="2:9" x14ac:dyDescent="0.25">
      <c r="B432" t="s">
        <v>6</v>
      </c>
      <c r="E432" s="8">
        <v>302.45</v>
      </c>
    </row>
    <row r="433" spans="2:5" x14ac:dyDescent="0.25">
      <c r="B433" t="s">
        <v>7</v>
      </c>
      <c r="E433" s="8">
        <v>93.440000000000012</v>
      </c>
    </row>
    <row r="434" spans="2:5" x14ac:dyDescent="0.25">
      <c r="B434" t="s">
        <v>8</v>
      </c>
      <c r="E434" s="8">
        <v>21.82</v>
      </c>
    </row>
    <row r="435" spans="2:5" x14ac:dyDescent="0.25">
      <c r="B435" t="s">
        <v>9</v>
      </c>
      <c r="E435" s="8">
        <v>362.40999999999997</v>
      </c>
    </row>
    <row r="436" spans="2:5" ht="13.8" x14ac:dyDescent="0.25">
      <c r="B436" s="9"/>
      <c r="E436" s="10">
        <f>SUM(E429:E435)</f>
        <v>2846.0099999999998</v>
      </c>
    </row>
    <row r="438" spans="2:5" x14ac:dyDescent="0.25">
      <c r="B438" s="7" t="s">
        <v>10</v>
      </c>
    </row>
    <row r="439" spans="2:5" x14ac:dyDescent="0.25">
      <c r="B439" s="11" t="s">
        <v>11</v>
      </c>
      <c r="C439" s="12">
        <v>26.580000000000002</v>
      </c>
    </row>
    <row r="441" spans="2:5" x14ac:dyDescent="0.25">
      <c r="B441" t="s">
        <v>3</v>
      </c>
      <c r="E441" s="8">
        <v>691.21</v>
      </c>
    </row>
    <row r="442" spans="2:5" x14ac:dyDescent="0.25">
      <c r="B442" t="s">
        <v>4</v>
      </c>
      <c r="E442" s="8">
        <f>C424*C439</f>
        <v>265.8</v>
      </c>
    </row>
    <row r="443" spans="2:5" x14ac:dyDescent="0.25">
      <c r="B443" t="s">
        <v>5</v>
      </c>
      <c r="E443" s="8">
        <v>514.93999999999994</v>
      </c>
    </row>
    <row r="444" spans="2:5" x14ac:dyDescent="0.25">
      <c r="B444" t="s">
        <v>6</v>
      </c>
      <c r="E444" s="8">
        <v>302.45</v>
      </c>
    </row>
    <row r="445" spans="2:5" x14ac:dyDescent="0.25">
      <c r="B445" t="s">
        <v>7</v>
      </c>
      <c r="E445" s="8">
        <v>93.440000000000012</v>
      </c>
    </row>
    <row r="446" spans="2:5" ht="13.8" x14ac:dyDescent="0.25">
      <c r="B446" s="9"/>
      <c r="E446" s="13">
        <f>SUM(E441:E445)</f>
        <v>1867.84</v>
      </c>
    </row>
    <row r="448" spans="2:5" x14ac:dyDescent="0.25">
      <c r="B448" s="14" t="s">
        <v>12</v>
      </c>
    </row>
    <row r="449" spans="2:9" x14ac:dyDescent="0.25">
      <c r="B449" t="s">
        <v>13</v>
      </c>
      <c r="E449" s="8">
        <v>38.83</v>
      </c>
    </row>
    <row r="450" spans="2:9" x14ac:dyDescent="0.25">
      <c r="B450" t="s">
        <v>14</v>
      </c>
      <c r="E450" s="8">
        <v>93.070000000000007</v>
      </c>
    </row>
    <row r="451" spans="2:9" x14ac:dyDescent="0.25">
      <c r="B451" t="s">
        <v>15</v>
      </c>
      <c r="E451" s="8">
        <v>97.100000000000009</v>
      </c>
    </row>
    <row r="452" spans="2:9" x14ac:dyDescent="0.25">
      <c r="B452" t="s">
        <v>16</v>
      </c>
      <c r="E452" s="8">
        <v>132.97999999999999</v>
      </c>
    </row>
    <row r="454" spans="2:9" x14ac:dyDescent="0.25">
      <c r="B454" s="14" t="s">
        <v>17</v>
      </c>
    </row>
    <row r="455" spans="2:9" x14ac:dyDescent="0.25">
      <c r="B455" t="s">
        <v>18</v>
      </c>
      <c r="E455" s="8">
        <v>56.82</v>
      </c>
    </row>
    <row r="456" spans="2:9" x14ac:dyDescent="0.25">
      <c r="B456" t="s">
        <v>19</v>
      </c>
      <c r="E456" s="8">
        <v>18.96</v>
      </c>
    </row>
    <row r="457" spans="2:9" x14ac:dyDescent="0.25">
      <c r="B457" t="s">
        <v>20</v>
      </c>
      <c r="E457" s="8">
        <v>71.02000000000001</v>
      </c>
    </row>
    <row r="458" spans="2:9" x14ac:dyDescent="0.25">
      <c r="B458" t="s">
        <v>21</v>
      </c>
      <c r="E458" s="8">
        <v>23.700000000000003</v>
      </c>
    </row>
    <row r="459" spans="2:9" ht="13.8" thickBot="1" x14ac:dyDescent="0.3"/>
    <row r="460" spans="2:9" ht="15" thickTop="1" thickBot="1" x14ac:dyDescent="0.3">
      <c r="B460" s="5" t="s">
        <v>67</v>
      </c>
      <c r="E460" s="15">
        <f>12*E436+2*E446</f>
        <v>37887.799999999996</v>
      </c>
    </row>
    <row r="461" spans="2:9" ht="21.6" thickTop="1" x14ac:dyDescent="0.25">
      <c r="B461" s="16" t="s">
        <v>23</v>
      </c>
    </row>
    <row r="463" spans="2:9" x14ac:dyDescent="0.25">
      <c r="B463" s="17"/>
      <c r="C463" s="17"/>
      <c r="D463" s="17"/>
      <c r="E463" s="17"/>
      <c r="F463" s="17"/>
      <c r="G463" s="17"/>
      <c r="H463" s="17"/>
      <c r="I463" s="17"/>
    </row>
    <row r="465" spans="2:5" ht="22.5" customHeight="1" x14ac:dyDescent="0.4">
      <c r="B465" s="1" t="s">
        <v>66</v>
      </c>
    </row>
    <row r="467" spans="2:5" x14ac:dyDescent="0.25">
      <c r="B467" s="2" t="s">
        <v>0</v>
      </c>
      <c r="C467" s="3">
        <v>10</v>
      </c>
    </row>
    <row r="468" spans="2:5" x14ac:dyDescent="0.25">
      <c r="B468" s="2"/>
      <c r="C468" s="4"/>
    </row>
    <row r="469" spans="2:5" x14ac:dyDescent="0.25">
      <c r="B469" s="5" t="s">
        <v>1</v>
      </c>
      <c r="C469" s="6">
        <v>42.65</v>
      </c>
    </row>
    <row r="470" spans="2:5" x14ac:dyDescent="0.25">
      <c r="B470" s="2"/>
    </row>
    <row r="471" spans="2:5" x14ac:dyDescent="0.25">
      <c r="B471" s="7" t="s">
        <v>2</v>
      </c>
    </row>
    <row r="472" spans="2:5" x14ac:dyDescent="0.25">
      <c r="B472" t="s">
        <v>3</v>
      </c>
      <c r="E472" s="8">
        <v>1109.05</v>
      </c>
    </row>
    <row r="473" spans="2:5" x14ac:dyDescent="0.25">
      <c r="B473" t="s">
        <v>4</v>
      </c>
      <c r="E473" s="8">
        <f>C467*C469</f>
        <v>426.5</v>
      </c>
    </row>
    <row r="474" spans="2:5" x14ac:dyDescent="0.25">
      <c r="B474" t="s">
        <v>5</v>
      </c>
      <c r="E474" s="8">
        <v>509.84</v>
      </c>
    </row>
    <row r="475" spans="2:5" x14ac:dyDescent="0.25">
      <c r="B475" t="s">
        <v>6</v>
      </c>
      <c r="E475" s="8">
        <v>299.45</v>
      </c>
    </row>
    <row r="476" spans="2:5" x14ac:dyDescent="0.25">
      <c r="B476" t="s">
        <v>7</v>
      </c>
      <c r="E476" s="8">
        <v>92.51</v>
      </c>
    </row>
    <row r="477" spans="2:5" x14ac:dyDescent="0.25">
      <c r="B477" t="s">
        <v>8</v>
      </c>
      <c r="E477" s="8">
        <v>21.6</v>
      </c>
    </row>
    <row r="478" spans="2:5" x14ac:dyDescent="0.25">
      <c r="B478" t="s">
        <v>9</v>
      </c>
      <c r="E478" s="8">
        <v>358.82</v>
      </c>
    </row>
    <row r="479" spans="2:5" ht="13.8" x14ac:dyDescent="0.25">
      <c r="B479" s="9"/>
      <c r="E479" s="10">
        <f>SUM(E472:E478)</f>
        <v>2817.77</v>
      </c>
    </row>
    <row r="481" spans="2:5" x14ac:dyDescent="0.25">
      <c r="B481" s="7" t="s">
        <v>10</v>
      </c>
    </row>
    <row r="482" spans="2:5" x14ac:dyDescent="0.25">
      <c r="B482" s="11" t="s">
        <v>11</v>
      </c>
      <c r="C482" s="12">
        <v>26.31</v>
      </c>
    </row>
    <row r="484" spans="2:5" x14ac:dyDescent="0.25">
      <c r="B484" t="s">
        <v>3</v>
      </c>
      <c r="E484" s="8">
        <v>684.36</v>
      </c>
    </row>
    <row r="485" spans="2:5" x14ac:dyDescent="0.25">
      <c r="B485" t="s">
        <v>4</v>
      </c>
      <c r="E485" s="8">
        <f>C467*C482</f>
        <v>263.09999999999997</v>
      </c>
    </row>
    <row r="486" spans="2:5" x14ac:dyDescent="0.25">
      <c r="B486" t="s">
        <v>5</v>
      </c>
      <c r="E486" s="8">
        <v>509.84</v>
      </c>
    </row>
    <row r="487" spans="2:5" x14ac:dyDescent="0.25">
      <c r="B487" t="s">
        <v>6</v>
      </c>
      <c r="E487" s="8">
        <v>299.45</v>
      </c>
    </row>
    <row r="488" spans="2:5" x14ac:dyDescent="0.25">
      <c r="B488" t="s">
        <v>7</v>
      </c>
      <c r="E488" s="8">
        <v>92.51</v>
      </c>
    </row>
    <row r="489" spans="2:5" ht="13.8" x14ac:dyDescent="0.25">
      <c r="B489" s="9"/>
      <c r="E489" s="13">
        <f>SUM(E484:E488)</f>
        <v>1849.26</v>
      </c>
    </row>
    <row r="491" spans="2:5" x14ac:dyDescent="0.25">
      <c r="B491" s="14" t="s">
        <v>12</v>
      </c>
    </row>
    <row r="492" spans="2:5" x14ac:dyDescent="0.25">
      <c r="B492" t="s">
        <v>13</v>
      </c>
      <c r="E492" s="8">
        <v>38.44</v>
      </c>
    </row>
    <row r="493" spans="2:5" x14ac:dyDescent="0.25">
      <c r="B493" t="s">
        <v>14</v>
      </c>
      <c r="E493" s="8">
        <v>92.14</v>
      </c>
    </row>
    <row r="494" spans="2:5" x14ac:dyDescent="0.25">
      <c r="B494" t="s">
        <v>15</v>
      </c>
      <c r="E494" s="8">
        <v>96.13</v>
      </c>
    </row>
    <row r="495" spans="2:5" x14ac:dyDescent="0.25">
      <c r="B495" t="s">
        <v>16</v>
      </c>
      <c r="E495" s="8">
        <v>131.66</v>
      </c>
    </row>
    <row r="497" spans="2:9" x14ac:dyDescent="0.25">
      <c r="B497" s="14" t="s">
        <v>17</v>
      </c>
    </row>
    <row r="498" spans="2:9" x14ac:dyDescent="0.25">
      <c r="B498" t="s">
        <v>18</v>
      </c>
      <c r="E498" s="8">
        <v>56.25</v>
      </c>
    </row>
    <row r="499" spans="2:9" x14ac:dyDescent="0.25">
      <c r="B499" t="s">
        <v>19</v>
      </c>
      <c r="E499" s="8">
        <v>18.77</v>
      </c>
    </row>
    <row r="500" spans="2:9" x14ac:dyDescent="0.25">
      <c r="B500" t="s">
        <v>20</v>
      </c>
      <c r="E500" s="8">
        <v>70.31</v>
      </c>
    </row>
    <row r="501" spans="2:9" x14ac:dyDescent="0.25">
      <c r="B501" t="s">
        <v>21</v>
      </c>
      <c r="E501" s="8">
        <v>23.46</v>
      </c>
    </row>
    <row r="502" spans="2:9" ht="13.8" thickBot="1" x14ac:dyDescent="0.3"/>
    <row r="503" spans="2:9" ht="15" thickTop="1" thickBot="1" x14ac:dyDescent="0.3">
      <c r="B503" s="5" t="s">
        <v>68</v>
      </c>
      <c r="E503" s="15">
        <f>12*E479+2*E489</f>
        <v>37511.759999999995</v>
      </c>
    </row>
    <row r="504" spans="2:9" ht="21.6" thickTop="1" x14ac:dyDescent="0.25">
      <c r="B504" s="16" t="s">
        <v>23</v>
      </c>
    </row>
    <row r="506" spans="2:9" x14ac:dyDescent="0.25">
      <c r="B506" s="17"/>
      <c r="C506" s="17"/>
      <c r="D506" s="17"/>
      <c r="E506" s="17"/>
      <c r="F506" s="17"/>
      <c r="G506" s="17"/>
      <c r="H506" s="17"/>
      <c r="I506" s="17"/>
    </row>
    <row r="508" spans="2:9" ht="21" x14ac:dyDescent="0.4">
      <c r="B508" s="1" t="s">
        <v>24</v>
      </c>
    </row>
    <row r="510" spans="2:9" x14ac:dyDescent="0.25">
      <c r="B510" s="2" t="s">
        <v>0</v>
      </c>
      <c r="C510" s="18">
        <v>9</v>
      </c>
    </row>
    <row r="511" spans="2:9" x14ac:dyDescent="0.25">
      <c r="B511" s="2"/>
      <c r="C511" s="4"/>
    </row>
    <row r="512" spans="2:9" x14ac:dyDescent="0.25">
      <c r="B512" s="5" t="s">
        <v>25</v>
      </c>
      <c r="C512" s="6">
        <v>42.65</v>
      </c>
    </row>
    <row r="513" spans="2:9" x14ac:dyDescent="0.25">
      <c r="B513" s="2"/>
    </row>
    <row r="514" spans="2:9" x14ac:dyDescent="0.25">
      <c r="B514" s="19" t="s">
        <v>2</v>
      </c>
      <c r="C514" s="20"/>
      <c r="D514" s="20"/>
      <c r="E514" s="21" t="s">
        <v>24</v>
      </c>
      <c r="F514" s="22"/>
      <c r="G514" s="20"/>
      <c r="H514" s="22"/>
      <c r="I514" s="22"/>
    </row>
    <row r="515" spans="2:9" x14ac:dyDescent="0.25">
      <c r="B515" t="s">
        <v>3</v>
      </c>
      <c r="E515" s="23">
        <v>1109.05</v>
      </c>
      <c r="F515" s="8"/>
      <c r="G515" s="24"/>
      <c r="H515" s="25"/>
      <c r="I515" s="26"/>
    </row>
    <row r="516" spans="2:9" x14ac:dyDescent="0.25">
      <c r="B516" t="s">
        <v>4</v>
      </c>
      <c r="E516" s="23">
        <f>C510*C512</f>
        <v>383.84999999999997</v>
      </c>
      <c r="F516" s="8"/>
      <c r="G516" s="24"/>
      <c r="H516" s="25"/>
      <c r="I516" s="26"/>
    </row>
    <row r="517" spans="2:9" x14ac:dyDescent="0.25">
      <c r="B517" t="s">
        <v>5</v>
      </c>
      <c r="E517" s="23">
        <v>509.84</v>
      </c>
      <c r="F517" s="8"/>
      <c r="G517" s="24"/>
      <c r="H517" s="25"/>
      <c r="I517" s="26"/>
    </row>
    <row r="518" spans="2:9" x14ac:dyDescent="0.25">
      <c r="B518" t="s">
        <v>6</v>
      </c>
      <c r="E518" s="23">
        <v>299.45</v>
      </c>
      <c r="F518" s="8"/>
      <c r="G518" s="24"/>
      <c r="H518" s="25"/>
      <c r="I518" s="26"/>
    </row>
    <row r="519" spans="2:9" x14ac:dyDescent="0.25">
      <c r="B519" t="s">
        <v>7</v>
      </c>
      <c r="E519" s="23">
        <v>92.51</v>
      </c>
      <c r="F519" s="8"/>
      <c r="G519" s="24"/>
      <c r="H519" s="25"/>
      <c r="I519" s="26"/>
    </row>
    <row r="520" spans="2:9" x14ac:dyDescent="0.25">
      <c r="B520" t="s">
        <v>8</v>
      </c>
      <c r="E520" s="23">
        <v>21.6</v>
      </c>
      <c r="F520" s="8"/>
      <c r="G520" s="24"/>
      <c r="H520" s="25"/>
      <c r="I520" s="26"/>
    </row>
    <row r="521" spans="2:9" x14ac:dyDescent="0.25">
      <c r="B521" t="s">
        <v>9</v>
      </c>
      <c r="E521" s="23">
        <v>358.82</v>
      </c>
      <c r="F521" s="8"/>
      <c r="G521" s="24"/>
      <c r="H521" s="25"/>
      <c r="I521" s="26"/>
    </row>
    <row r="522" spans="2:9" ht="13.8" x14ac:dyDescent="0.25">
      <c r="B522" s="9"/>
      <c r="C522" s="9"/>
      <c r="D522" s="9"/>
      <c r="E522" s="27">
        <f>SUM(E515:E521)</f>
        <v>2775.12</v>
      </c>
      <c r="F522" s="28"/>
      <c r="G522" s="29"/>
      <c r="H522" s="30"/>
      <c r="I522" s="30"/>
    </row>
    <row r="524" spans="2:9" x14ac:dyDescent="0.25">
      <c r="B524" s="5" t="s">
        <v>26</v>
      </c>
      <c r="C524" s="6">
        <v>26.31</v>
      </c>
      <c r="D524" s="5"/>
      <c r="E524" s="5" t="s">
        <v>27</v>
      </c>
      <c r="F524" s="6">
        <v>684.36</v>
      </c>
    </row>
    <row r="526" spans="2:9" x14ac:dyDescent="0.25">
      <c r="B526" s="31" t="s">
        <v>10</v>
      </c>
      <c r="D526" s="20"/>
      <c r="E526" s="32" t="s">
        <v>28</v>
      </c>
      <c r="F526" s="22" t="s">
        <v>29</v>
      </c>
      <c r="G526" s="22"/>
      <c r="H526" s="22"/>
      <c r="I526" s="22"/>
    </row>
    <row r="527" spans="2:9" x14ac:dyDescent="0.25">
      <c r="B527" t="s">
        <v>3</v>
      </c>
      <c r="E527" s="8">
        <v>684.36</v>
      </c>
      <c r="F527" s="33">
        <v>0</v>
      </c>
      <c r="H527" s="25"/>
      <c r="I527" s="26"/>
    </row>
    <row r="528" spans="2:9" x14ac:dyDescent="0.25">
      <c r="B528" t="s">
        <v>4</v>
      </c>
      <c r="E528" s="8">
        <f>C510*C524</f>
        <v>236.79</v>
      </c>
      <c r="F528" s="33">
        <v>0</v>
      </c>
      <c r="H528" s="25"/>
      <c r="I528" s="26"/>
    </row>
    <row r="529" spans="2:9" x14ac:dyDescent="0.25">
      <c r="B529" t="s">
        <v>5</v>
      </c>
      <c r="E529" s="8">
        <v>509.84</v>
      </c>
      <c r="F529" s="33">
        <v>0</v>
      </c>
      <c r="H529" s="25"/>
      <c r="I529" s="26"/>
    </row>
    <row r="530" spans="2:9" ht="13.8" x14ac:dyDescent="0.25">
      <c r="B530" t="s">
        <v>6</v>
      </c>
      <c r="C530" s="9"/>
      <c r="E530" s="8">
        <v>299.45</v>
      </c>
      <c r="F530" s="33">
        <v>0</v>
      </c>
      <c r="H530" s="25"/>
      <c r="I530" s="26"/>
    </row>
    <row r="531" spans="2:9" x14ac:dyDescent="0.25">
      <c r="B531" t="s">
        <v>7</v>
      </c>
      <c r="E531" s="8">
        <v>92.51</v>
      </c>
      <c r="F531" s="33">
        <v>0</v>
      </c>
      <c r="H531" s="25"/>
      <c r="I531" s="26"/>
    </row>
    <row r="532" spans="2:9" ht="13.8" x14ac:dyDescent="0.25">
      <c r="B532" s="9"/>
      <c r="D532" s="9"/>
      <c r="E532" s="28">
        <f>SUM(E527:E531)</f>
        <v>1822.95</v>
      </c>
      <c r="F532" s="34">
        <f>SUM(F527:F531)</f>
        <v>0</v>
      </c>
      <c r="G532" s="9"/>
      <c r="H532" s="9"/>
      <c r="I532" s="30"/>
    </row>
    <row r="534" spans="2:9" x14ac:dyDescent="0.25">
      <c r="B534" s="14" t="s">
        <v>12</v>
      </c>
      <c r="D534" s="20"/>
      <c r="E534" s="32" t="s">
        <v>24</v>
      </c>
      <c r="F534" s="22"/>
      <c r="G534" s="22"/>
      <c r="H534" s="22"/>
      <c r="I534" s="22"/>
    </row>
    <row r="535" spans="2:9" x14ac:dyDescent="0.25">
      <c r="B535" t="s">
        <v>13</v>
      </c>
      <c r="E535" s="35">
        <v>38.44</v>
      </c>
      <c r="F535" s="8"/>
      <c r="G535" s="36"/>
      <c r="H535" s="25"/>
      <c r="I535" s="26"/>
    </row>
    <row r="536" spans="2:9" x14ac:dyDescent="0.25">
      <c r="B536" t="s">
        <v>14</v>
      </c>
      <c r="E536" s="35">
        <v>92.14</v>
      </c>
      <c r="F536" s="8"/>
      <c r="G536" s="36"/>
      <c r="H536" s="25"/>
      <c r="I536" s="26"/>
    </row>
    <row r="537" spans="2:9" x14ac:dyDescent="0.25">
      <c r="B537" t="s">
        <v>15</v>
      </c>
      <c r="E537" s="35">
        <v>96.13</v>
      </c>
      <c r="F537" s="8"/>
      <c r="G537" s="36"/>
      <c r="H537" s="25"/>
      <c r="I537" s="26"/>
    </row>
    <row r="538" spans="2:9" x14ac:dyDescent="0.25">
      <c r="B538" t="s">
        <v>16</v>
      </c>
      <c r="E538" s="35">
        <v>131.66</v>
      </c>
      <c r="F538" s="8"/>
      <c r="G538" s="36"/>
      <c r="H538" s="25"/>
      <c r="I538" s="26"/>
    </row>
    <row r="540" spans="2:9" x14ac:dyDescent="0.25">
      <c r="B540" s="14" t="s">
        <v>17</v>
      </c>
      <c r="D540" s="20"/>
      <c r="E540" s="32" t="s">
        <v>24</v>
      </c>
      <c r="F540" s="22"/>
      <c r="G540" s="22"/>
      <c r="H540" s="22"/>
      <c r="I540" s="22"/>
    </row>
    <row r="541" spans="2:9" x14ac:dyDescent="0.25">
      <c r="B541" t="s">
        <v>18</v>
      </c>
      <c r="E541" s="35">
        <v>56.25</v>
      </c>
      <c r="F541" s="8"/>
      <c r="H541" s="25"/>
      <c r="I541" s="26"/>
    </row>
    <row r="542" spans="2:9" x14ac:dyDescent="0.25">
      <c r="B542" t="s">
        <v>19</v>
      </c>
      <c r="E542" s="35">
        <v>18.77</v>
      </c>
      <c r="F542" s="8"/>
      <c r="H542" s="25"/>
      <c r="I542" s="26"/>
    </row>
    <row r="543" spans="2:9" x14ac:dyDescent="0.25">
      <c r="B543" t="s">
        <v>20</v>
      </c>
      <c r="E543" s="35">
        <v>70.31</v>
      </c>
      <c r="F543" s="8"/>
      <c r="H543" s="25"/>
      <c r="I543" s="26"/>
    </row>
    <row r="544" spans="2:9" x14ac:dyDescent="0.25">
      <c r="B544" t="s">
        <v>21</v>
      </c>
      <c r="E544" s="35">
        <v>23.46</v>
      </c>
      <c r="F544" s="37"/>
      <c r="H544" s="25"/>
      <c r="I544" s="26"/>
    </row>
    <row r="545" spans="2:11" ht="13.8" thickBot="1" x14ac:dyDescent="0.3"/>
    <row r="546" spans="2:11" ht="15" thickTop="1" thickBot="1" x14ac:dyDescent="0.3">
      <c r="B546" s="5" t="s">
        <v>30</v>
      </c>
      <c r="E546" s="15">
        <f>12*E522+2*E532</f>
        <v>36947.340000000004</v>
      </c>
    </row>
    <row r="547" spans="2:11" ht="22.2" thickTop="1" thickBot="1" x14ac:dyDescent="0.3">
      <c r="B547" s="16" t="s">
        <v>23</v>
      </c>
      <c r="E547" s="38"/>
    </row>
    <row r="548" spans="2:11" ht="13.8" thickTop="1" x14ac:dyDescent="0.25">
      <c r="E548" s="38"/>
      <c r="F548" s="39" t="s">
        <v>31</v>
      </c>
      <c r="G548" s="40">
        <f>E551/E546</f>
        <v>0.95066085948271228</v>
      </c>
      <c r="H548" s="41" t="s">
        <v>32</v>
      </c>
    </row>
    <row r="549" spans="2:11" ht="13.8" thickBot="1" x14ac:dyDescent="0.3">
      <c r="E549" s="38"/>
      <c r="F549" s="42">
        <f>E546-E551</f>
        <v>1822.9500000000044</v>
      </c>
      <c r="G549" s="43"/>
      <c r="H549" s="44">
        <f>1-G548</f>
        <v>4.9339140517287716E-2</v>
      </c>
    </row>
    <row r="550" spans="2:11" ht="14.4" thickTop="1" thickBot="1" x14ac:dyDescent="0.3">
      <c r="E550" s="38"/>
    </row>
    <row r="551" spans="2:11" ht="15" thickTop="1" thickBot="1" x14ac:dyDescent="0.3">
      <c r="B551" s="11" t="s">
        <v>33</v>
      </c>
      <c r="C551" s="11"/>
      <c r="D551" s="11"/>
      <c r="E551" s="45">
        <f>12*E522+E532</f>
        <v>35124.39</v>
      </c>
      <c r="K551" s="36"/>
    </row>
    <row r="552" spans="2:11" ht="21.6" thickTop="1" x14ac:dyDescent="0.25">
      <c r="B552" s="16" t="s">
        <v>23</v>
      </c>
    </row>
    <row r="553" spans="2:11" x14ac:dyDescent="0.25">
      <c r="K553" s="46"/>
    </row>
    <row r="554" spans="2:11" hidden="1" x14ac:dyDescent="0.25">
      <c r="C554" s="26">
        <f>E546/1568</f>
        <v>23.563354591836738</v>
      </c>
      <c r="D554" s="26">
        <f>E546/1680</f>
        <v>21.992464285714288</v>
      </c>
      <c r="E554" s="26">
        <f>E551/1680</f>
        <v>20.907374999999998</v>
      </c>
      <c r="F554">
        <f>E554/C554</f>
        <v>0.88728346885053144</v>
      </c>
      <c r="G554">
        <f>D554/C554</f>
        <v>0.93333333333333324</v>
      </c>
      <c r="H554">
        <f>E551/E658</f>
        <v>0.88100296373289888</v>
      </c>
      <c r="K554" s="46"/>
    </row>
    <row r="555" spans="2:11" ht="13.8" thickBot="1" x14ac:dyDescent="0.3">
      <c r="C555" s="26"/>
      <c r="D555" s="26"/>
      <c r="E555" s="26"/>
      <c r="K555" s="46"/>
    </row>
    <row r="556" spans="2:11" ht="14.4" thickTop="1" x14ac:dyDescent="0.25">
      <c r="B556" s="47" t="s">
        <v>34</v>
      </c>
      <c r="C556" s="48" t="s">
        <v>35</v>
      </c>
      <c r="D556" s="49" t="s">
        <v>36</v>
      </c>
      <c r="E556" s="50"/>
      <c r="F556" s="50"/>
      <c r="G556" s="51"/>
      <c r="H556" s="52">
        <f>1-G554</f>
        <v>6.6666666666666763E-2</v>
      </c>
      <c r="K556" s="46"/>
    </row>
    <row r="557" spans="2:11" ht="13.8" x14ac:dyDescent="0.25">
      <c r="B557" s="47" t="s">
        <v>37</v>
      </c>
      <c r="C557" s="53"/>
      <c r="D557" s="54"/>
      <c r="E557" s="54"/>
      <c r="F557" s="54"/>
      <c r="G557" s="54"/>
      <c r="H557" s="55"/>
      <c r="K557" s="46"/>
    </row>
    <row r="558" spans="2:11" ht="14.4" thickBot="1" x14ac:dyDescent="0.3">
      <c r="B558" s="47" t="s">
        <v>38</v>
      </c>
      <c r="C558" s="56" t="s">
        <v>39</v>
      </c>
      <c r="D558" s="57" t="s">
        <v>40</v>
      </c>
      <c r="E558" s="58"/>
      <c r="F558" s="58"/>
      <c r="G558" s="59"/>
      <c r="H558" s="60">
        <f>1-G553</f>
        <v>1</v>
      </c>
      <c r="K558" s="46"/>
    </row>
    <row r="559" spans="2:11" ht="13.8" thickTop="1" x14ac:dyDescent="0.25"/>
    <row r="561" spans="2:9" ht="13.8" thickBot="1" x14ac:dyDescent="0.3"/>
    <row r="562" spans="2:9" s="65" customFormat="1" ht="22.2" thickTop="1" thickBot="1" x14ac:dyDescent="0.45">
      <c r="B562" s="61" t="s">
        <v>41</v>
      </c>
      <c r="C562" s="62"/>
      <c r="D562" s="62"/>
      <c r="E562" s="62"/>
      <c r="F562" s="63">
        <f>E658-E551</f>
        <v>4744.25</v>
      </c>
      <c r="G562" s="62"/>
      <c r="H562" s="64">
        <f>1-H554</f>
        <v>0.11899703626710112</v>
      </c>
    </row>
    <row r="563" spans="2:9" ht="13.8" thickTop="1" x14ac:dyDescent="0.25"/>
    <row r="564" spans="2:9" x14ac:dyDescent="0.25">
      <c r="B564" s="17"/>
      <c r="C564" s="17"/>
      <c r="D564" s="17"/>
      <c r="E564" s="17"/>
      <c r="F564" s="17"/>
      <c r="G564" s="17"/>
      <c r="H564" s="17"/>
      <c r="I564" s="17"/>
    </row>
    <row r="566" spans="2:9" ht="22.5" customHeight="1" x14ac:dyDescent="0.4">
      <c r="B566" s="1" t="s">
        <v>42</v>
      </c>
    </row>
    <row r="568" spans="2:9" x14ac:dyDescent="0.25">
      <c r="B568" s="2" t="s">
        <v>0</v>
      </c>
      <c r="C568" s="3">
        <v>9</v>
      </c>
    </row>
    <row r="569" spans="2:9" x14ac:dyDescent="0.25">
      <c r="B569" s="2"/>
      <c r="C569" s="4"/>
    </row>
    <row r="570" spans="2:9" x14ac:dyDescent="0.25">
      <c r="B570" s="5" t="s">
        <v>1</v>
      </c>
      <c r="C570" s="6">
        <v>42.65</v>
      </c>
    </row>
    <row r="571" spans="2:9" x14ac:dyDescent="0.25">
      <c r="B571" s="2"/>
    </row>
    <row r="572" spans="2:9" x14ac:dyDescent="0.25">
      <c r="B572" s="7" t="s">
        <v>2</v>
      </c>
    </row>
    <row r="573" spans="2:9" x14ac:dyDescent="0.25">
      <c r="B573" t="s">
        <v>3</v>
      </c>
      <c r="E573" s="8">
        <v>1109.05</v>
      </c>
    </row>
    <row r="574" spans="2:9" x14ac:dyDescent="0.25">
      <c r="B574" t="s">
        <v>4</v>
      </c>
      <c r="E574" s="8">
        <f>C568*C570</f>
        <v>383.84999999999997</v>
      </c>
    </row>
    <row r="575" spans="2:9" x14ac:dyDescent="0.25">
      <c r="B575" t="s">
        <v>5</v>
      </c>
      <c r="E575" s="8">
        <v>509.84</v>
      </c>
    </row>
    <row r="576" spans="2:9" x14ac:dyDescent="0.25">
      <c r="B576" t="s">
        <v>6</v>
      </c>
      <c r="E576" s="8">
        <v>299.45</v>
      </c>
    </row>
    <row r="577" spans="2:5" x14ac:dyDescent="0.25">
      <c r="B577" t="s">
        <v>7</v>
      </c>
      <c r="E577" s="8">
        <v>92.51</v>
      </c>
    </row>
    <row r="578" spans="2:5" x14ac:dyDescent="0.25">
      <c r="B578" t="s">
        <v>8</v>
      </c>
      <c r="E578" s="8">
        <v>21.6</v>
      </c>
    </row>
    <row r="579" spans="2:5" x14ac:dyDescent="0.25">
      <c r="B579" t="s">
        <v>9</v>
      </c>
      <c r="E579" s="8">
        <v>358.82</v>
      </c>
    </row>
    <row r="580" spans="2:5" ht="13.8" x14ac:dyDescent="0.25">
      <c r="B580" s="9"/>
      <c r="E580" s="10">
        <f>SUM(E573:E579)</f>
        <v>2775.12</v>
      </c>
    </row>
    <row r="582" spans="2:5" x14ac:dyDescent="0.25">
      <c r="B582" s="7" t="s">
        <v>10</v>
      </c>
    </row>
    <row r="583" spans="2:5" x14ac:dyDescent="0.25">
      <c r="B583" s="11" t="s">
        <v>11</v>
      </c>
      <c r="C583" s="12">
        <v>26.31</v>
      </c>
    </row>
    <row r="585" spans="2:5" x14ac:dyDescent="0.25">
      <c r="B585" t="s">
        <v>3</v>
      </c>
      <c r="E585" s="8">
        <v>684.36</v>
      </c>
    </row>
    <row r="586" spans="2:5" x14ac:dyDescent="0.25">
      <c r="B586" t="s">
        <v>4</v>
      </c>
      <c r="E586" s="8">
        <f>C568*C583</f>
        <v>236.79</v>
      </c>
    </row>
    <row r="587" spans="2:5" x14ac:dyDescent="0.25">
      <c r="B587" t="s">
        <v>5</v>
      </c>
      <c r="E587" s="8">
        <v>509.84</v>
      </c>
    </row>
    <row r="588" spans="2:5" x14ac:dyDescent="0.25">
      <c r="B588" t="s">
        <v>6</v>
      </c>
      <c r="E588" s="8">
        <v>299.45</v>
      </c>
    </row>
    <row r="589" spans="2:5" x14ac:dyDescent="0.25">
      <c r="B589" t="s">
        <v>7</v>
      </c>
      <c r="E589" s="8">
        <v>92.51</v>
      </c>
    </row>
    <row r="590" spans="2:5" ht="13.8" x14ac:dyDescent="0.25">
      <c r="B590" s="9"/>
      <c r="E590" s="13">
        <f>SUM(E585:E589)</f>
        <v>1822.95</v>
      </c>
    </row>
    <row r="592" spans="2:5" x14ac:dyDescent="0.25">
      <c r="B592" s="14" t="s">
        <v>12</v>
      </c>
    </row>
    <row r="593" spans="2:5" x14ac:dyDescent="0.25">
      <c r="B593" t="s">
        <v>13</v>
      </c>
      <c r="E593" s="8">
        <v>38.44</v>
      </c>
    </row>
    <row r="594" spans="2:5" x14ac:dyDescent="0.25">
      <c r="B594" t="s">
        <v>14</v>
      </c>
      <c r="E594" s="8">
        <v>92.14</v>
      </c>
    </row>
    <row r="595" spans="2:5" x14ac:dyDescent="0.25">
      <c r="B595" t="s">
        <v>15</v>
      </c>
      <c r="E595" s="8">
        <v>96.13</v>
      </c>
    </row>
    <row r="596" spans="2:5" x14ac:dyDescent="0.25">
      <c r="B596" t="s">
        <v>16</v>
      </c>
      <c r="E596" s="8">
        <v>131.66</v>
      </c>
    </row>
    <row r="598" spans="2:5" x14ac:dyDescent="0.25">
      <c r="B598" s="14" t="s">
        <v>17</v>
      </c>
    </row>
    <row r="599" spans="2:5" x14ac:dyDescent="0.25">
      <c r="B599" t="s">
        <v>18</v>
      </c>
      <c r="E599" s="8">
        <v>56.25</v>
      </c>
    </row>
    <row r="600" spans="2:5" x14ac:dyDescent="0.25">
      <c r="B600" t="s">
        <v>19</v>
      </c>
      <c r="E600" s="8">
        <v>18.77</v>
      </c>
    </row>
    <row r="601" spans="2:5" x14ac:dyDescent="0.25">
      <c r="B601" t="s">
        <v>20</v>
      </c>
      <c r="E601" s="8">
        <v>70.31</v>
      </c>
    </row>
    <row r="602" spans="2:5" x14ac:dyDescent="0.25">
      <c r="B602" t="s">
        <v>21</v>
      </c>
      <c r="E602" s="8">
        <v>23.46</v>
      </c>
    </row>
    <row r="603" spans="2:5" ht="13.8" thickBot="1" x14ac:dyDescent="0.3"/>
    <row r="604" spans="2:5" ht="15" thickTop="1" thickBot="1" x14ac:dyDescent="0.3">
      <c r="B604" s="5" t="s">
        <v>43</v>
      </c>
      <c r="E604" s="15">
        <f>12*E580+2*E590</f>
        <v>36947.340000000004</v>
      </c>
    </row>
    <row r="605" spans="2:5" ht="21.6" thickTop="1" x14ac:dyDescent="0.25">
      <c r="B605" s="16" t="s">
        <v>23</v>
      </c>
    </row>
    <row r="607" spans="2:5" ht="13.8" thickBot="1" x14ac:dyDescent="0.3"/>
    <row r="608" spans="2:5" ht="15" thickTop="1" thickBot="1" x14ac:dyDescent="0.3">
      <c r="B608" s="11" t="s">
        <v>44</v>
      </c>
      <c r="C608" s="11"/>
      <c r="E608" s="45">
        <f>E663-E604</f>
        <v>1249.6899999999951</v>
      </c>
    </row>
    <row r="609" spans="2:9" ht="52.5" customHeight="1" thickTop="1" x14ac:dyDescent="0.25">
      <c r="B609" s="16" t="s">
        <v>45</v>
      </c>
    </row>
    <row r="612" spans="2:9" x14ac:dyDescent="0.25">
      <c r="B612" s="17"/>
      <c r="C612" s="17"/>
      <c r="D612" s="17"/>
      <c r="E612" s="17"/>
      <c r="F612" s="17"/>
      <c r="G612" s="17"/>
      <c r="H612" s="17"/>
      <c r="I612" s="17"/>
    </row>
    <row r="614" spans="2:9" ht="22.5" customHeight="1" x14ac:dyDescent="0.4">
      <c r="B614" s="1" t="s">
        <v>46</v>
      </c>
    </row>
    <row r="616" spans="2:9" x14ac:dyDescent="0.25">
      <c r="B616" s="2" t="s">
        <v>0</v>
      </c>
      <c r="C616" s="18">
        <v>9</v>
      </c>
    </row>
    <row r="617" spans="2:9" x14ac:dyDescent="0.25">
      <c r="B617" s="2"/>
      <c r="C617" s="4"/>
    </row>
    <row r="618" spans="2:9" x14ac:dyDescent="0.25">
      <c r="B618" s="5" t="s">
        <v>47</v>
      </c>
      <c r="C618" s="6">
        <v>44.65</v>
      </c>
    </row>
    <row r="619" spans="2:9" x14ac:dyDescent="0.25">
      <c r="B619" s="2"/>
      <c r="C619" s="4"/>
    </row>
    <row r="620" spans="2:9" x14ac:dyDescent="0.25">
      <c r="B620" s="11" t="s">
        <v>48</v>
      </c>
      <c r="C620" s="12">
        <v>42.65</v>
      </c>
    </row>
    <row r="622" spans="2:9" s="20" customFormat="1" x14ac:dyDescent="0.25">
      <c r="E622" s="21" t="s">
        <v>49</v>
      </c>
      <c r="F622" s="22" t="s">
        <v>50</v>
      </c>
      <c r="H622" s="22" t="s">
        <v>51</v>
      </c>
      <c r="I622" s="22" t="s">
        <v>52</v>
      </c>
    </row>
    <row r="623" spans="2:9" x14ac:dyDescent="0.25">
      <c r="B623" t="s">
        <v>3</v>
      </c>
      <c r="E623" s="8">
        <v>1161.3</v>
      </c>
      <c r="F623" s="8">
        <v>1109.05</v>
      </c>
      <c r="G623" s="24">
        <f t="shared" ref="G623:G629" si="0">F623/E623</f>
        <v>0.95500731938344963</v>
      </c>
      <c r="H623" s="25">
        <f t="shared" ref="H623:H629" si="1">1-G623</f>
        <v>4.4992680616550373E-2</v>
      </c>
      <c r="I623" s="26">
        <f t="shared" ref="I623:I630" si="2">E623-F623</f>
        <v>52.25</v>
      </c>
    </row>
    <row r="624" spans="2:9" x14ac:dyDescent="0.25">
      <c r="B624" t="s">
        <v>4</v>
      </c>
      <c r="E624" s="8">
        <f>C618*C616</f>
        <v>401.84999999999997</v>
      </c>
      <c r="F624" s="8">
        <f>C616*C620</f>
        <v>383.84999999999997</v>
      </c>
      <c r="G624" s="24">
        <f t="shared" si="0"/>
        <v>0.95520716685330342</v>
      </c>
      <c r="H624" s="25">
        <f t="shared" si="1"/>
        <v>4.4792833146696576E-2</v>
      </c>
      <c r="I624" s="26">
        <f t="shared" si="2"/>
        <v>18</v>
      </c>
    </row>
    <row r="625" spans="2:9" x14ac:dyDescent="0.25">
      <c r="B625" t="s">
        <v>5</v>
      </c>
      <c r="E625" s="8">
        <v>536.66999999999996</v>
      </c>
      <c r="F625" s="8">
        <v>509.84</v>
      </c>
      <c r="G625" s="24">
        <f t="shared" si="0"/>
        <v>0.95000652169862299</v>
      </c>
      <c r="H625" s="25">
        <f t="shared" si="1"/>
        <v>4.9993478301377015E-2</v>
      </c>
      <c r="I625" s="26">
        <f t="shared" si="2"/>
        <v>26.829999999999984</v>
      </c>
    </row>
    <row r="626" spans="2:9" x14ac:dyDescent="0.25">
      <c r="B626" t="s">
        <v>6</v>
      </c>
      <c r="E626" s="8">
        <v>311.92</v>
      </c>
      <c r="F626" s="8">
        <v>299.45</v>
      </c>
      <c r="G626" s="24">
        <f t="shared" si="0"/>
        <v>0.96002180046165675</v>
      </c>
      <c r="H626" s="25">
        <f t="shared" si="1"/>
        <v>3.9978199538343251E-2</v>
      </c>
      <c r="I626" s="26">
        <f t="shared" si="2"/>
        <v>12.470000000000027</v>
      </c>
    </row>
    <row r="627" spans="2:9" x14ac:dyDescent="0.25">
      <c r="B627" t="s">
        <v>7</v>
      </c>
      <c r="E627" s="8">
        <v>96.36</v>
      </c>
      <c r="F627" s="8">
        <v>92.51</v>
      </c>
      <c r="G627" s="24">
        <f t="shared" si="0"/>
        <v>0.96004566210045672</v>
      </c>
      <c r="H627" s="25">
        <f t="shared" si="1"/>
        <v>3.995433789954328E-2</v>
      </c>
      <c r="I627" s="26">
        <f t="shared" si="2"/>
        <v>3.8499999999999943</v>
      </c>
    </row>
    <row r="628" spans="2:9" x14ac:dyDescent="0.25">
      <c r="B628" t="s">
        <v>8</v>
      </c>
      <c r="E628" s="8">
        <v>22.5</v>
      </c>
      <c r="F628" s="8">
        <v>21.6</v>
      </c>
      <c r="G628" s="24">
        <f t="shared" si="0"/>
        <v>0.96000000000000008</v>
      </c>
      <c r="H628" s="25">
        <f t="shared" si="1"/>
        <v>3.9999999999999925E-2</v>
      </c>
      <c r="I628" s="26">
        <f t="shared" si="2"/>
        <v>0.89999999999999858</v>
      </c>
    </row>
    <row r="629" spans="2:9" x14ac:dyDescent="0.25">
      <c r="B629" t="s">
        <v>9</v>
      </c>
      <c r="E629" s="8">
        <v>373.77</v>
      </c>
      <c r="F629" s="8">
        <v>358.82</v>
      </c>
      <c r="G629" s="24">
        <f t="shared" si="0"/>
        <v>0.96000214035369347</v>
      </c>
      <c r="H629" s="25">
        <f t="shared" si="1"/>
        <v>3.9997859646306533E-2</v>
      </c>
      <c r="I629" s="26">
        <f t="shared" si="2"/>
        <v>14.949999999999989</v>
      </c>
    </row>
    <row r="630" spans="2:9" s="9" customFormat="1" ht="13.8" x14ac:dyDescent="0.25">
      <c r="E630" s="28">
        <f>SUM(E623:E629)</f>
        <v>2904.37</v>
      </c>
      <c r="F630" s="28">
        <f>SUM(F623:F629)</f>
        <v>2775.12</v>
      </c>
      <c r="G630" s="29"/>
      <c r="H630" s="30"/>
      <c r="I630" s="30">
        <f t="shared" si="2"/>
        <v>129.25</v>
      </c>
    </row>
    <row r="631" spans="2:9" x14ac:dyDescent="0.25">
      <c r="G631" s="66"/>
    </row>
    <row r="632" spans="2:9" x14ac:dyDescent="0.25">
      <c r="B632" s="5" t="s">
        <v>53</v>
      </c>
      <c r="C632" s="67">
        <v>44.65</v>
      </c>
      <c r="D632" s="5"/>
      <c r="E632" s="5" t="s">
        <v>54</v>
      </c>
      <c r="F632" s="67">
        <v>1161.3</v>
      </c>
    </row>
    <row r="633" spans="2:9" x14ac:dyDescent="0.25">
      <c r="C633" s="68"/>
      <c r="F633" s="68"/>
    </row>
    <row r="634" spans="2:9" x14ac:dyDescent="0.25">
      <c r="B634" s="11" t="s">
        <v>55</v>
      </c>
      <c r="C634" s="69">
        <v>23.98</v>
      </c>
      <c r="D634" s="11"/>
      <c r="E634" s="11" t="s">
        <v>56</v>
      </c>
      <c r="F634" s="69">
        <v>623.62</v>
      </c>
    </row>
    <row r="636" spans="2:9" s="20" customFormat="1" x14ac:dyDescent="0.25">
      <c r="E636" s="32" t="s">
        <v>57</v>
      </c>
      <c r="F636" s="22" t="s">
        <v>58</v>
      </c>
      <c r="G636" s="22"/>
      <c r="H636" s="22" t="s">
        <v>51</v>
      </c>
      <c r="I636" s="22" t="s">
        <v>52</v>
      </c>
    </row>
    <row r="637" spans="2:9" x14ac:dyDescent="0.25">
      <c r="B637" t="s">
        <v>3</v>
      </c>
      <c r="E637" s="8">
        <v>1161.3</v>
      </c>
      <c r="F637" s="8">
        <v>623.62</v>
      </c>
      <c r="G637">
        <f>F637/E637</f>
        <v>0.53700163609747698</v>
      </c>
      <c r="H637" s="25">
        <f>1-G637</f>
        <v>0.46299836390252302</v>
      </c>
      <c r="I637" s="26">
        <f t="shared" ref="I637:I642" si="3">E637-F637</f>
        <v>537.67999999999995</v>
      </c>
    </row>
    <row r="638" spans="2:9" x14ac:dyDescent="0.25">
      <c r="B638" t="s">
        <v>4</v>
      </c>
      <c r="E638" s="8">
        <f>C616*C632</f>
        <v>401.84999999999997</v>
      </c>
      <c r="F638" s="8">
        <f>C616*C634</f>
        <v>215.82</v>
      </c>
      <c r="G638">
        <f>F638/E638</f>
        <v>0.53706606942889146</v>
      </c>
      <c r="H638" s="25">
        <f>1-G638</f>
        <v>0.46293393057110854</v>
      </c>
      <c r="I638" s="26">
        <f t="shared" si="3"/>
        <v>186.02999999999997</v>
      </c>
    </row>
    <row r="639" spans="2:9" x14ac:dyDescent="0.25">
      <c r="B639" t="s">
        <v>5</v>
      </c>
      <c r="E639" s="8">
        <v>536.66999999999996</v>
      </c>
      <c r="F639" s="8">
        <v>509.84</v>
      </c>
      <c r="G639">
        <f>F639/E639</f>
        <v>0.95000652169862299</v>
      </c>
      <c r="H639" s="25">
        <f>1-G639</f>
        <v>4.9993478301377015E-2</v>
      </c>
      <c r="I639" s="26">
        <f t="shared" si="3"/>
        <v>26.829999999999984</v>
      </c>
    </row>
    <row r="640" spans="2:9" x14ac:dyDescent="0.25">
      <c r="B640" t="s">
        <v>6</v>
      </c>
      <c r="E640" s="8">
        <v>311.92</v>
      </c>
      <c r="F640" s="8">
        <v>299.45</v>
      </c>
      <c r="G640">
        <f>F640/E640</f>
        <v>0.96002180046165675</v>
      </c>
      <c r="H640" s="25">
        <f>1-G640</f>
        <v>3.9978199538343251E-2</v>
      </c>
      <c r="I640" s="26">
        <f t="shared" si="3"/>
        <v>12.470000000000027</v>
      </c>
    </row>
    <row r="641" spans="2:9" x14ac:dyDescent="0.25">
      <c r="B641" t="s">
        <v>7</v>
      </c>
      <c r="E641" s="8">
        <v>96.36</v>
      </c>
      <c r="F641" s="8">
        <v>92.51</v>
      </c>
      <c r="G641">
        <f>F641/E641</f>
        <v>0.96004566210045672</v>
      </c>
      <c r="H641" s="25">
        <f>1-G641</f>
        <v>3.995433789954328E-2</v>
      </c>
      <c r="I641" s="26">
        <f t="shared" si="3"/>
        <v>3.8499999999999943</v>
      </c>
    </row>
    <row r="642" spans="2:9" s="9" customFormat="1" ht="13.8" x14ac:dyDescent="0.25">
      <c r="E642" s="28">
        <f>SUM(E637:E641)</f>
        <v>2508.1</v>
      </c>
      <c r="F642" s="28">
        <f>SUM(F637:F641)</f>
        <v>1741.24</v>
      </c>
      <c r="I642" s="30">
        <f t="shared" si="3"/>
        <v>766.8599999999999</v>
      </c>
    </row>
    <row r="643" spans="2:9" s="9" customFormat="1" ht="13.8" x14ac:dyDescent="0.25">
      <c r="E643" s="28"/>
      <c r="F643" s="28"/>
      <c r="G643"/>
      <c r="I643" s="30"/>
    </row>
    <row r="645" spans="2:9" s="20" customFormat="1" x14ac:dyDescent="0.25">
      <c r="B645" s="14" t="s">
        <v>12</v>
      </c>
      <c r="E645" s="32" t="s">
        <v>49</v>
      </c>
      <c r="F645" s="22" t="s">
        <v>59</v>
      </c>
      <c r="G645" s="22"/>
      <c r="H645" s="22" t="s">
        <v>51</v>
      </c>
      <c r="I645" s="22" t="s">
        <v>52</v>
      </c>
    </row>
    <row r="646" spans="2:9" x14ac:dyDescent="0.25">
      <c r="B646" t="s">
        <v>13</v>
      </c>
      <c r="E646" s="8">
        <v>40.04</v>
      </c>
      <c r="F646" s="8">
        <v>38.44</v>
      </c>
      <c r="G646" s="36">
        <f>F646/E646</f>
        <v>0.96003996003995995</v>
      </c>
      <c r="H646" s="25">
        <f>1-G646</f>
        <v>3.996003996004005E-2</v>
      </c>
      <c r="I646" s="26">
        <f>E646-F646</f>
        <v>1.6000000000000014</v>
      </c>
    </row>
    <row r="647" spans="2:9" x14ac:dyDescent="0.25">
      <c r="B647" t="s">
        <v>14</v>
      </c>
      <c r="E647" s="8">
        <v>95.97</v>
      </c>
      <c r="F647" s="8">
        <v>92.14</v>
      </c>
      <c r="G647" s="36">
        <f>F647/E647</f>
        <v>0.96009169532145466</v>
      </c>
      <c r="H647" s="25">
        <f>1-G647</f>
        <v>3.9908304678545337E-2</v>
      </c>
      <c r="I647" s="26">
        <f>E647-F647</f>
        <v>3.8299999999999983</v>
      </c>
    </row>
    <row r="648" spans="2:9" x14ac:dyDescent="0.25">
      <c r="B648" t="s">
        <v>15</v>
      </c>
      <c r="E648" s="8">
        <v>100.13</v>
      </c>
      <c r="F648" s="8">
        <v>96.13</v>
      </c>
      <c r="G648" s="36">
        <f>F648/E648</f>
        <v>0.96005193248776588</v>
      </c>
      <c r="H648" s="25">
        <f>1-G648</f>
        <v>3.994806751223412E-2</v>
      </c>
      <c r="I648" s="26">
        <f>E648-F648</f>
        <v>4</v>
      </c>
    </row>
    <row r="649" spans="2:9" x14ac:dyDescent="0.25">
      <c r="B649" t="s">
        <v>16</v>
      </c>
      <c r="E649" s="8">
        <v>137.13999999999999</v>
      </c>
      <c r="F649" s="8">
        <v>131.66</v>
      </c>
      <c r="G649" s="36">
        <f>F649/E649</f>
        <v>0.96004083418404562</v>
      </c>
      <c r="H649" s="25">
        <f>1-G649</f>
        <v>3.9959165815954378E-2</v>
      </c>
      <c r="I649" s="26">
        <f>E649-F649</f>
        <v>5.4799999999999898</v>
      </c>
    </row>
    <row r="651" spans="2:9" s="20" customFormat="1" x14ac:dyDescent="0.25">
      <c r="B651" s="14" t="s">
        <v>17</v>
      </c>
      <c r="E651" s="32" t="s">
        <v>49</v>
      </c>
      <c r="F651" s="22" t="s">
        <v>59</v>
      </c>
      <c r="G651" s="22"/>
      <c r="H651" s="22" t="s">
        <v>51</v>
      </c>
      <c r="I651" s="22" t="s">
        <v>52</v>
      </c>
    </row>
    <row r="652" spans="2:9" x14ac:dyDescent="0.25">
      <c r="B652" t="s">
        <v>18</v>
      </c>
      <c r="E652" s="8">
        <v>58.59</v>
      </c>
      <c r="F652" s="8">
        <v>56.25</v>
      </c>
      <c r="G652">
        <f>F652/E652</f>
        <v>0.96006144393241166</v>
      </c>
      <c r="H652" s="25">
        <f>1-G652</f>
        <v>3.9938556067588338E-2</v>
      </c>
      <c r="I652" s="26">
        <f>E652-F652</f>
        <v>2.3400000000000034</v>
      </c>
    </row>
    <row r="653" spans="2:9" x14ac:dyDescent="0.25">
      <c r="B653" t="s">
        <v>19</v>
      </c>
      <c r="E653" s="8">
        <v>19.55</v>
      </c>
      <c r="F653" s="8">
        <v>18.77</v>
      </c>
      <c r="G653">
        <f>F653/E653</f>
        <v>0.96010230179028122</v>
      </c>
      <c r="H653" s="25">
        <f>1-G653</f>
        <v>3.9897698209718779E-2</v>
      </c>
      <c r="I653" s="26">
        <f>E653-F653</f>
        <v>0.78000000000000114</v>
      </c>
    </row>
    <row r="654" spans="2:9" x14ac:dyDescent="0.25">
      <c r="B654" t="s">
        <v>20</v>
      </c>
      <c r="E654" s="8">
        <v>73.23</v>
      </c>
      <c r="F654" s="8">
        <v>70.31</v>
      </c>
      <c r="G654">
        <f>F654/E654</f>
        <v>0.96012563157176023</v>
      </c>
      <c r="H654" s="25">
        <f>1-G654</f>
        <v>3.987436842823977E-2</v>
      </c>
      <c r="I654" s="26">
        <f>E654-F654</f>
        <v>2.9200000000000017</v>
      </c>
    </row>
    <row r="655" spans="2:9" x14ac:dyDescent="0.25">
      <c r="B655" t="s">
        <v>21</v>
      </c>
      <c r="E655" s="8">
        <v>24.43</v>
      </c>
      <c r="F655" s="37">
        <v>23.46</v>
      </c>
      <c r="G655">
        <f>F655/E655</f>
        <v>0.9602947196070406</v>
      </c>
      <c r="H655" s="25">
        <f>1-G655</f>
        <v>3.9705280392959397E-2</v>
      </c>
      <c r="I655" s="26">
        <f>E655-F655</f>
        <v>0.96999999999999886</v>
      </c>
    </row>
    <row r="657" spans="2:8" ht="13.8" thickBot="1" x14ac:dyDescent="0.3"/>
    <row r="658" spans="2:8" ht="15" thickTop="1" thickBot="1" x14ac:dyDescent="0.3">
      <c r="B658" s="5" t="s">
        <v>60</v>
      </c>
      <c r="E658" s="15">
        <f>12*E630+2*E642</f>
        <v>39868.639999999999</v>
      </c>
    </row>
    <row r="659" spans="2:8" ht="22.2" thickTop="1" thickBot="1" x14ac:dyDescent="0.3">
      <c r="B659" s="16" t="s">
        <v>23</v>
      </c>
      <c r="E659" s="70"/>
    </row>
    <row r="660" spans="2:8" ht="13.8" thickTop="1" x14ac:dyDescent="0.25">
      <c r="E660" s="70"/>
      <c r="F660" s="39" t="s">
        <v>31</v>
      </c>
      <c r="G660" s="71">
        <f>E663/E658</f>
        <v>0.95807205864057565</v>
      </c>
      <c r="H660" s="41" t="s">
        <v>32</v>
      </c>
    </row>
    <row r="661" spans="2:8" ht="13.8" thickBot="1" x14ac:dyDescent="0.3">
      <c r="E661" s="70"/>
      <c r="F661" s="42">
        <f>E658-E663</f>
        <v>1671.6100000000006</v>
      </c>
      <c r="G661" s="72"/>
      <c r="H661" s="44">
        <f>1-G660</f>
        <v>4.1927941359424348E-2</v>
      </c>
    </row>
    <row r="662" spans="2:8" ht="14.4" thickTop="1" thickBot="1" x14ac:dyDescent="0.3">
      <c r="E662" s="70"/>
    </row>
    <row r="663" spans="2:8" ht="15" thickTop="1" thickBot="1" x14ac:dyDescent="0.3">
      <c r="B663" s="11" t="s">
        <v>61</v>
      </c>
      <c r="C663" s="11"/>
      <c r="D663" s="11"/>
      <c r="E663" s="45">
        <f>5*E630+7*F630+E642+F642</f>
        <v>38197.03</v>
      </c>
    </row>
    <row r="664" spans="2:8" ht="21.6" thickTop="1" x14ac:dyDescent="0.25">
      <c r="B664" s="16" t="s">
        <v>23</v>
      </c>
    </row>
  </sheetData>
  <dataValidations disablePrompts="1" count="1">
    <dataValidation type="list" allowBlank="1" showInputMessage="1" showErrorMessage="1" sqref="F510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62" max="16383" man="1"/>
    <brk id="6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4"/>
  </sheetPr>
  <dimension ref="A1:K663"/>
  <sheetViews>
    <sheetView zoomScaleNormal="100" workbookViewId="0">
      <selection activeCell="E12" sqref="E12"/>
    </sheetView>
  </sheetViews>
  <sheetFormatPr baseColWidth="10" defaultRowHeight="13.2" x14ac:dyDescent="0.25"/>
  <cols>
    <col min="2" max="2" width="44.5546875" customWidth="1"/>
    <col min="3" max="3" width="11.5546875" bestFit="1" customWidth="1"/>
    <col min="4" max="4" width="13.6640625" customWidth="1"/>
    <col min="5" max="5" width="29.5546875" bestFit="1" customWidth="1"/>
    <col min="6" max="6" width="23.5546875" bestFit="1" customWidth="1"/>
    <col min="7" max="7" width="13.109375" hidden="1" customWidth="1"/>
    <col min="8" max="8" width="14.66406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595.15</v>
      </c>
      <c r="F14" s="8"/>
    </row>
    <row r="15" spans="1:6" x14ac:dyDescent="0.25">
      <c r="B15" t="s">
        <v>6</v>
      </c>
      <c r="E15" s="8">
        <v>360.92</v>
      </c>
      <c r="F15" s="8"/>
    </row>
    <row r="16" spans="1:6" x14ac:dyDescent="0.25">
      <c r="B16" t="s">
        <v>7</v>
      </c>
      <c r="E16" s="8">
        <v>258.45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2953.22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595.15</v>
      </c>
      <c r="F27" s="8"/>
    </row>
    <row r="28" spans="2:6" x14ac:dyDescent="0.25">
      <c r="B28" t="s">
        <v>6</v>
      </c>
      <c r="E28" s="8">
        <v>360.92</v>
      </c>
      <c r="F28" s="8"/>
    </row>
    <row r="29" spans="2:6" x14ac:dyDescent="0.25">
      <c r="B29" t="s">
        <v>7</v>
      </c>
      <c r="E29" s="8">
        <v>258.45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2013.4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39465.440000000002</v>
      </c>
      <c r="F46" s="97"/>
    </row>
    <row r="47" spans="2:6" ht="21.6" thickTop="1" x14ac:dyDescent="0.25">
      <c r="B47" s="98" t="s">
        <v>88</v>
      </c>
    </row>
    <row r="49" spans="1:9" x14ac:dyDescent="0.25">
      <c r="B49" s="17"/>
      <c r="C49" s="17"/>
      <c r="D49" s="17"/>
      <c r="E49" s="17"/>
      <c r="F49" s="17"/>
      <c r="G49" s="17"/>
      <c r="H49" s="17"/>
      <c r="I49" s="17"/>
    </row>
    <row r="50" spans="1:9" ht="21" x14ac:dyDescent="0.4">
      <c r="A50" s="94"/>
      <c r="B50" s="1" t="s">
        <v>91</v>
      </c>
    </row>
    <row r="52" spans="1:9" x14ac:dyDescent="0.25">
      <c r="B52" s="2" t="s">
        <v>82</v>
      </c>
      <c r="C52" s="78">
        <v>0</v>
      </c>
    </row>
    <row r="53" spans="1:9" x14ac:dyDescent="0.25">
      <c r="B53" s="2"/>
      <c r="C53" s="68"/>
    </row>
    <row r="54" spans="1:9" x14ac:dyDescent="0.25">
      <c r="B54" s="5" t="s">
        <v>83</v>
      </c>
      <c r="C54" s="95">
        <v>0</v>
      </c>
      <c r="D54" s="85"/>
      <c r="E54" s="91"/>
      <c r="F54" s="91"/>
    </row>
    <row r="55" spans="1:9" x14ac:dyDescent="0.25">
      <c r="B55" s="5"/>
      <c r="C55" s="67"/>
      <c r="D55" s="85"/>
      <c r="E55" s="91"/>
      <c r="F55" s="91"/>
    </row>
    <row r="56" spans="1:9" x14ac:dyDescent="0.25">
      <c r="B56" s="5" t="s">
        <v>1</v>
      </c>
      <c r="C56" s="67">
        <v>49.59</v>
      </c>
      <c r="D56" s="85"/>
      <c r="E56" s="91"/>
      <c r="F56" s="91"/>
    </row>
    <row r="57" spans="1:9" x14ac:dyDescent="0.25">
      <c r="B57" s="5"/>
      <c r="C57" s="67"/>
      <c r="D57" s="85"/>
      <c r="E57" s="91"/>
      <c r="F57" s="91"/>
    </row>
    <row r="58" spans="1:9" x14ac:dyDescent="0.25">
      <c r="B58" s="5" t="s">
        <v>84</v>
      </c>
      <c r="C58" s="67">
        <v>187.06</v>
      </c>
      <c r="D58" s="85"/>
      <c r="E58" s="91"/>
      <c r="F58" s="91"/>
    </row>
    <row r="59" spans="1:9" x14ac:dyDescent="0.25">
      <c r="B59" s="2"/>
    </row>
    <row r="60" spans="1:9" x14ac:dyDescent="0.25">
      <c r="B60" s="7" t="s">
        <v>2</v>
      </c>
    </row>
    <row r="61" spans="1:9" x14ac:dyDescent="0.25">
      <c r="B61" t="s">
        <v>3</v>
      </c>
      <c r="E61" s="8">
        <v>1288.31</v>
      </c>
      <c r="F61" s="8"/>
    </row>
    <row r="62" spans="1:9" x14ac:dyDescent="0.25">
      <c r="B62" t="s">
        <v>4</v>
      </c>
      <c r="E62" s="8">
        <f>C52*C56</f>
        <v>0</v>
      </c>
      <c r="F62" s="8"/>
    </row>
    <row r="63" spans="1:9" x14ac:dyDescent="0.25">
      <c r="B63" t="s">
        <v>5</v>
      </c>
      <c r="E63" s="8">
        <v>592.27</v>
      </c>
      <c r="F63" s="8"/>
    </row>
    <row r="64" spans="1:9" x14ac:dyDescent="0.25">
      <c r="B64" t="s">
        <v>6</v>
      </c>
      <c r="E64" s="8">
        <v>359.17</v>
      </c>
      <c r="F64" s="8"/>
    </row>
    <row r="65" spans="2:6" x14ac:dyDescent="0.25">
      <c r="B65" t="s">
        <v>7</v>
      </c>
      <c r="E65" s="8">
        <v>257.19</v>
      </c>
      <c r="F65" s="8"/>
    </row>
    <row r="66" spans="2:6" x14ac:dyDescent="0.25">
      <c r="B66" t="s">
        <v>8</v>
      </c>
      <c r="E66" s="8">
        <v>25.11</v>
      </c>
      <c r="F66" s="8"/>
    </row>
    <row r="67" spans="2:6" x14ac:dyDescent="0.25">
      <c r="B67" t="s">
        <v>9</v>
      </c>
      <c r="E67" s="8">
        <v>416.83</v>
      </c>
      <c r="F67" s="8"/>
    </row>
    <row r="68" spans="2:6" x14ac:dyDescent="0.25">
      <c r="B68" t="s">
        <v>85</v>
      </c>
      <c r="E68" s="8">
        <f>C54*C58</f>
        <v>0</v>
      </c>
      <c r="F68" s="8"/>
    </row>
    <row r="69" spans="2:6" ht="13.8" x14ac:dyDescent="0.25">
      <c r="B69" s="9"/>
      <c r="E69" s="96">
        <f>SUM(E61:E68)</f>
        <v>2938.88</v>
      </c>
      <c r="F69" s="96"/>
    </row>
    <row r="71" spans="2:6" x14ac:dyDescent="0.25">
      <c r="B71" s="7" t="s">
        <v>10</v>
      </c>
    </row>
    <row r="72" spans="2:6" x14ac:dyDescent="0.25">
      <c r="B72" s="11" t="s">
        <v>11</v>
      </c>
      <c r="C72" s="69">
        <v>30.61</v>
      </c>
      <c r="D72" s="86"/>
    </row>
    <row r="73" spans="2:6" x14ac:dyDescent="0.25">
      <c r="B73" s="20"/>
    </row>
    <row r="74" spans="2:6" x14ac:dyDescent="0.25">
      <c r="B74" t="s">
        <v>3</v>
      </c>
      <c r="E74" s="8">
        <v>795</v>
      </c>
      <c r="F74" s="8"/>
    </row>
    <row r="75" spans="2:6" x14ac:dyDescent="0.25">
      <c r="B75" t="s">
        <v>4</v>
      </c>
      <c r="E75" s="8">
        <f>C52*C72</f>
        <v>0</v>
      </c>
      <c r="F75" s="8"/>
    </row>
    <row r="76" spans="2:6" x14ac:dyDescent="0.25">
      <c r="B76" t="s">
        <v>5</v>
      </c>
      <c r="E76" s="8">
        <v>592.27</v>
      </c>
      <c r="F76" s="8"/>
    </row>
    <row r="77" spans="2:6" x14ac:dyDescent="0.25">
      <c r="B77" t="s">
        <v>6</v>
      </c>
      <c r="E77" s="8">
        <v>359.17</v>
      </c>
      <c r="F77" s="8"/>
    </row>
    <row r="78" spans="2:6" x14ac:dyDescent="0.25">
      <c r="B78" t="s">
        <v>7</v>
      </c>
      <c r="E78" s="8">
        <v>257.19</v>
      </c>
      <c r="F78" s="8"/>
    </row>
    <row r="79" spans="2:6" x14ac:dyDescent="0.25">
      <c r="B79" t="s">
        <v>86</v>
      </c>
      <c r="E79" s="8">
        <f>C54*C58</f>
        <v>0</v>
      </c>
      <c r="F79" s="8"/>
    </row>
    <row r="80" spans="2:6" ht="13.8" x14ac:dyDescent="0.25">
      <c r="B80" s="9"/>
      <c r="E80" s="28">
        <f>SUM(E74:E78)</f>
        <v>2003.63</v>
      </c>
      <c r="F80" s="28"/>
    </row>
    <row r="82" spans="2:6" x14ac:dyDescent="0.25">
      <c r="B82" s="14" t="s">
        <v>12</v>
      </c>
    </row>
    <row r="83" spans="2:6" x14ac:dyDescent="0.25">
      <c r="B83" t="s">
        <v>13</v>
      </c>
      <c r="E83" s="8">
        <v>44.67</v>
      </c>
    </row>
    <row r="84" spans="2:6" x14ac:dyDescent="0.25">
      <c r="B84" t="s">
        <v>14</v>
      </c>
      <c r="E84" s="8">
        <v>107.07</v>
      </c>
    </row>
    <row r="85" spans="2:6" x14ac:dyDescent="0.25">
      <c r="B85" t="s">
        <v>15</v>
      </c>
      <c r="E85" s="8">
        <v>111.7</v>
      </c>
    </row>
    <row r="86" spans="2:6" x14ac:dyDescent="0.25">
      <c r="B86" t="s">
        <v>16</v>
      </c>
      <c r="E86" s="8">
        <v>152.97</v>
      </c>
    </row>
    <row r="88" spans="2:6" x14ac:dyDescent="0.25">
      <c r="B88" s="14" t="s">
        <v>17</v>
      </c>
    </row>
    <row r="89" spans="2:6" x14ac:dyDescent="0.25">
      <c r="B89" t="s">
        <v>18</v>
      </c>
      <c r="E89" s="8">
        <v>65.36</v>
      </c>
    </row>
    <row r="90" spans="2:6" x14ac:dyDescent="0.25">
      <c r="B90" t="s">
        <v>19</v>
      </c>
      <c r="E90" s="8">
        <v>21.81</v>
      </c>
    </row>
    <row r="91" spans="2:6" x14ac:dyDescent="0.25">
      <c r="B91" t="s">
        <v>20</v>
      </c>
      <c r="E91" s="8">
        <v>81.709999999999994</v>
      </c>
    </row>
    <row r="92" spans="2:6" x14ac:dyDescent="0.25">
      <c r="B92" t="s">
        <v>21</v>
      </c>
      <c r="E92" s="8">
        <v>27.27</v>
      </c>
    </row>
    <row r="94" spans="2:6" ht="13.8" thickBot="1" x14ac:dyDescent="0.3"/>
    <row r="95" spans="2:6" ht="15" thickTop="1" thickBot="1" x14ac:dyDescent="0.3">
      <c r="B95" s="5" t="s">
        <v>92</v>
      </c>
      <c r="E95" s="15">
        <f>12*E69+2*E80</f>
        <v>39273.82</v>
      </c>
      <c r="F95" s="97"/>
    </row>
    <row r="96" spans="2:6" ht="21.6" thickTop="1" x14ac:dyDescent="0.25">
      <c r="B96" s="98" t="s">
        <v>88</v>
      </c>
    </row>
    <row r="98" spans="2:9" x14ac:dyDescent="0.25">
      <c r="B98" s="17"/>
      <c r="C98" s="17"/>
      <c r="D98" s="17"/>
      <c r="E98" s="17"/>
      <c r="F98" s="17"/>
      <c r="G98" s="17"/>
      <c r="H98" s="17"/>
      <c r="I98" s="17"/>
    </row>
    <row r="100" spans="2:9" x14ac:dyDescent="0.25">
      <c r="B100" s="2" t="s">
        <v>82</v>
      </c>
      <c r="C100" s="78">
        <v>0</v>
      </c>
    </row>
    <row r="101" spans="2:9" x14ac:dyDescent="0.25">
      <c r="B101" s="2"/>
      <c r="C101" s="68"/>
    </row>
    <row r="102" spans="2:9" x14ac:dyDescent="0.25">
      <c r="B102" s="5" t="s">
        <v>83</v>
      </c>
      <c r="C102" s="95">
        <v>0</v>
      </c>
      <c r="D102" s="85"/>
      <c r="E102" s="91"/>
      <c r="F102" s="91"/>
    </row>
    <row r="103" spans="2:9" x14ac:dyDescent="0.25">
      <c r="B103" s="5"/>
      <c r="C103" s="67"/>
      <c r="D103" s="85"/>
      <c r="E103" s="91"/>
      <c r="F103" s="91"/>
    </row>
    <row r="104" spans="2:9" x14ac:dyDescent="0.25">
      <c r="B104" s="5" t="s">
        <v>1</v>
      </c>
      <c r="C104" s="67">
        <v>48.38</v>
      </c>
      <c r="D104" s="85"/>
      <c r="E104" s="91"/>
      <c r="F104" s="91"/>
    </row>
    <row r="105" spans="2:9" x14ac:dyDescent="0.25">
      <c r="B105" s="5"/>
      <c r="C105" s="67"/>
      <c r="D105" s="85"/>
      <c r="E105" s="91"/>
      <c r="F105" s="91"/>
    </row>
    <row r="106" spans="2:9" x14ac:dyDescent="0.25">
      <c r="B106" s="5" t="s">
        <v>84</v>
      </c>
      <c r="C106" s="67">
        <v>182.5</v>
      </c>
      <c r="D106" s="85"/>
      <c r="E106" s="91"/>
      <c r="F106" s="91"/>
    </row>
    <row r="107" spans="2:9" x14ac:dyDescent="0.25">
      <c r="B107" s="2"/>
    </row>
    <row r="108" spans="2:9" x14ac:dyDescent="0.25">
      <c r="B108" s="7" t="s">
        <v>2</v>
      </c>
    </row>
    <row r="109" spans="2:9" x14ac:dyDescent="0.25">
      <c r="B109" t="s">
        <v>3</v>
      </c>
      <c r="E109" s="8">
        <v>1256.8900000000001</v>
      </c>
      <c r="F109" s="8"/>
    </row>
    <row r="110" spans="2:9" x14ac:dyDescent="0.25">
      <c r="B110" t="s">
        <v>4</v>
      </c>
      <c r="E110" s="8">
        <f>C100*C104</f>
        <v>0</v>
      </c>
      <c r="F110" s="8"/>
    </row>
    <row r="111" spans="2:9" x14ac:dyDescent="0.25">
      <c r="B111" t="s">
        <v>5</v>
      </c>
      <c r="E111" s="8">
        <v>577.82000000000005</v>
      </c>
      <c r="F111" s="8"/>
    </row>
    <row r="112" spans="2:9" x14ac:dyDescent="0.25">
      <c r="B112" t="s">
        <v>6</v>
      </c>
      <c r="E112" s="8">
        <v>350.41</v>
      </c>
      <c r="F112" s="8"/>
    </row>
    <row r="113" spans="2:6" x14ac:dyDescent="0.25">
      <c r="B113" t="s">
        <v>7</v>
      </c>
      <c r="E113" s="8">
        <v>250.92</v>
      </c>
      <c r="F113" s="8"/>
    </row>
    <row r="114" spans="2:6" x14ac:dyDescent="0.25">
      <c r="B114" t="s">
        <v>8</v>
      </c>
      <c r="E114" s="8">
        <v>24.5</v>
      </c>
      <c r="F114" s="8"/>
    </row>
    <row r="115" spans="2:6" x14ac:dyDescent="0.25">
      <c r="B115" t="s">
        <v>9</v>
      </c>
      <c r="E115" s="8">
        <v>406.66</v>
      </c>
      <c r="F115" s="8"/>
    </row>
    <row r="116" spans="2:6" x14ac:dyDescent="0.25">
      <c r="B116" t="s">
        <v>85</v>
      </c>
      <c r="E116" s="8">
        <f>C102*C106</f>
        <v>0</v>
      </c>
      <c r="F116" s="8"/>
    </row>
    <row r="117" spans="2:6" ht="13.8" x14ac:dyDescent="0.25">
      <c r="B117" s="9"/>
      <c r="E117" s="96">
        <f>SUM(E109:E116)</f>
        <v>2867.2</v>
      </c>
      <c r="F117" s="96"/>
    </row>
    <row r="119" spans="2:6" x14ac:dyDescent="0.25">
      <c r="B119" s="7" t="s">
        <v>10</v>
      </c>
    </row>
    <row r="120" spans="2:6" x14ac:dyDescent="0.25">
      <c r="B120" s="11" t="s">
        <v>11</v>
      </c>
      <c r="C120" s="69">
        <v>29.86</v>
      </c>
      <c r="D120" s="86"/>
    </row>
    <row r="121" spans="2:6" x14ac:dyDescent="0.25">
      <c r="B121" s="20"/>
    </row>
    <row r="122" spans="2:6" x14ac:dyDescent="0.25">
      <c r="B122" t="s">
        <v>3</v>
      </c>
      <c r="E122" s="8">
        <v>775.61</v>
      </c>
      <c r="F122" s="8"/>
    </row>
    <row r="123" spans="2:6" x14ac:dyDescent="0.25">
      <c r="B123" t="s">
        <v>4</v>
      </c>
      <c r="E123" s="8">
        <f>C100*C120</f>
        <v>0</v>
      </c>
      <c r="F123" s="8"/>
    </row>
    <row r="124" spans="2:6" x14ac:dyDescent="0.25">
      <c r="B124" t="s">
        <v>5</v>
      </c>
      <c r="E124" s="8">
        <v>577.82000000000005</v>
      </c>
      <c r="F124" s="8"/>
    </row>
    <row r="125" spans="2:6" x14ac:dyDescent="0.25">
      <c r="B125" t="s">
        <v>6</v>
      </c>
      <c r="E125" s="8">
        <v>350.41</v>
      </c>
      <c r="F125" s="8"/>
    </row>
    <row r="126" spans="2:6" x14ac:dyDescent="0.25">
      <c r="B126" t="s">
        <v>7</v>
      </c>
      <c r="E126" s="8">
        <v>250.92</v>
      </c>
      <c r="F126" s="8"/>
    </row>
    <row r="127" spans="2:6" x14ac:dyDescent="0.25">
      <c r="B127" t="s">
        <v>86</v>
      </c>
      <c r="E127" s="8">
        <f>C102*C106</f>
        <v>0</v>
      </c>
      <c r="F127" s="8"/>
    </row>
    <row r="128" spans="2:6" ht="13.8" x14ac:dyDescent="0.25">
      <c r="B128" s="9"/>
      <c r="E128" s="28">
        <f>SUM(E122:E126)</f>
        <v>1954.7600000000002</v>
      </c>
      <c r="F128" s="28"/>
    </row>
    <row r="130" spans="2:6" x14ac:dyDescent="0.25">
      <c r="B130" s="14" t="s">
        <v>12</v>
      </c>
    </row>
    <row r="131" spans="2:6" x14ac:dyDescent="0.25">
      <c r="B131" t="s">
        <v>13</v>
      </c>
      <c r="E131" s="8">
        <v>43.58</v>
      </c>
    </row>
    <row r="132" spans="2:6" x14ac:dyDescent="0.25">
      <c r="B132" t="s">
        <v>14</v>
      </c>
      <c r="E132" s="8">
        <v>104.46</v>
      </c>
    </row>
    <row r="133" spans="2:6" x14ac:dyDescent="0.25">
      <c r="B133" t="s">
        <v>15</v>
      </c>
      <c r="E133" s="8">
        <v>108.98</v>
      </c>
    </row>
    <row r="134" spans="2:6" x14ac:dyDescent="0.25">
      <c r="B134" t="s">
        <v>16</v>
      </c>
      <c r="E134" s="8">
        <v>149.24</v>
      </c>
    </row>
    <row r="136" spans="2:6" x14ac:dyDescent="0.25">
      <c r="B136" s="14" t="s">
        <v>17</v>
      </c>
    </row>
    <row r="137" spans="2:6" x14ac:dyDescent="0.25">
      <c r="B137" t="s">
        <v>18</v>
      </c>
      <c r="E137" s="8">
        <v>63.77</v>
      </c>
    </row>
    <row r="138" spans="2:6" x14ac:dyDescent="0.25">
      <c r="B138" t="s">
        <v>19</v>
      </c>
      <c r="E138" s="8">
        <v>21.28</v>
      </c>
    </row>
    <row r="139" spans="2:6" x14ac:dyDescent="0.25">
      <c r="B139" t="s">
        <v>20</v>
      </c>
      <c r="E139" s="8">
        <v>79.72</v>
      </c>
    </row>
    <row r="140" spans="2:6" x14ac:dyDescent="0.25">
      <c r="B140" t="s">
        <v>21</v>
      </c>
      <c r="E140" s="8">
        <v>26.6</v>
      </c>
    </row>
    <row r="142" spans="2:6" ht="13.8" thickBot="1" x14ac:dyDescent="0.3"/>
    <row r="143" spans="2:6" ht="15" thickTop="1" thickBot="1" x14ac:dyDescent="0.3">
      <c r="B143" s="5" t="s">
        <v>90</v>
      </c>
      <c r="E143" s="15">
        <f>12*E117+2*E128</f>
        <v>38315.919999999998</v>
      </c>
      <c r="F143" s="97"/>
    </row>
    <row r="144" spans="2:6" ht="21.6" thickTop="1" x14ac:dyDescent="0.25">
      <c r="B144" s="98" t="s">
        <v>88</v>
      </c>
    </row>
    <row r="146" spans="1:9" x14ac:dyDescent="0.25">
      <c r="B146" s="17"/>
      <c r="C146" s="17"/>
      <c r="D146" s="17"/>
      <c r="E146" s="17"/>
      <c r="F146" s="17"/>
      <c r="G146" s="17"/>
      <c r="H146" s="17"/>
      <c r="I146" s="17"/>
    </row>
    <row r="147" spans="1:9" s="93" customFormat="1" x14ac:dyDescent="0.25"/>
    <row r="148" spans="1:9" ht="21" x14ac:dyDescent="0.4">
      <c r="A148" s="94"/>
      <c r="B148" s="1" t="s">
        <v>81</v>
      </c>
    </row>
    <row r="150" spans="1:9" x14ac:dyDescent="0.25">
      <c r="B150" s="2" t="s">
        <v>82</v>
      </c>
      <c r="C150" s="78">
        <v>0</v>
      </c>
    </row>
    <row r="151" spans="1:9" x14ac:dyDescent="0.25">
      <c r="B151" s="2"/>
      <c r="C151" s="68"/>
    </row>
    <row r="152" spans="1:9" x14ac:dyDescent="0.25">
      <c r="B152" s="5" t="s">
        <v>83</v>
      </c>
      <c r="C152" s="95">
        <v>0</v>
      </c>
      <c r="D152" s="85"/>
      <c r="E152" s="91"/>
      <c r="F152" s="91"/>
    </row>
    <row r="153" spans="1:9" x14ac:dyDescent="0.25">
      <c r="B153" s="5"/>
      <c r="C153" s="67"/>
      <c r="D153" s="85"/>
      <c r="E153" s="91"/>
      <c r="F153" s="91"/>
    </row>
    <row r="154" spans="1:9" x14ac:dyDescent="0.25">
      <c r="B154" s="5" t="s">
        <v>1</v>
      </c>
      <c r="C154" s="67">
        <v>47.67</v>
      </c>
      <c r="D154" s="85"/>
      <c r="E154" s="91"/>
      <c r="F154" s="91"/>
    </row>
    <row r="155" spans="1:9" x14ac:dyDescent="0.25">
      <c r="B155" s="5"/>
      <c r="C155" s="67"/>
      <c r="D155" s="85"/>
      <c r="E155" s="91"/>
      <c r="F155" s="91"/>
    </row>
    <row r="156" spans="1:9" x14ac:dyDescent="0.25">
      <c r="B156" s="5" t="s">
        <v>84</v>
      </c>
      <c r="C156" s="67">
        <v>179.86</v>
      </c>
      <c r="D156" s="85"/>
      <c r="E156" s="91"/>
      <c r="F156" s="91"/>
    </row>
    <row r="157" spans="1:9" x14ac:dyDescent="0.25">
      <c r="B157" s="2"/>
    </row>
    <row r="158" spans="1:9" x14ac:dyDescent="0.25">
      <c r="B158" s="7" t="s">
        <v>2</v>
      </c>
    </row>
    <row r="159" spans="1:9" x14ac:dyDescent="0.25">
      <c r="B159" t="s">
        <v>3</v>
      </c>
      <c r="E159" s="8">
        <v>1238.68</v>
      </c>
      <c r="F159" s="8"/>
    </row>
    <row r="160" spans="1:9" x14ac:dyDescent="0.25">
      <c r="B160" t="s">
        <v>4</v>
      </c>
      <c r="E160" s="8">
        <f>C150*C154</f>
        <v>0</v>
      </c>
      <c r="F160" s="8"/>
    </row>
    <row r="161" spans="2:6" x14ac:dyDescent="0.25">
      <c r="B161" t="s">
        <v>5</v>
      </c>
      <c r="E161" s="8">
        <v>569.45000000000005</v>
      </c>
      <c r="F161" s="8"/>
    </row>
    <row r="162" spans="2:6" x14ac:dyDescent="0.25">
      <c r="B162" t="s">
        <v>6</v>
      </c>
      <c r="E162" s="8">
        <v>334.47</v>
      </c>
      <c r="F162" s="8"/>
    </row>
    <row r="163" spans="2:6" x14ac:dyDescent="0.25">
      <c r="B163" t="s">
        <v>7</v>
      </c>
      <c r="E163" s="8">
        <v>247.28</v>
      </c>
      <c r="F163" s="8"/>
    </row>
    <row r="164" spans="2:6" x14ac:dyDescent="0.25">
      <c r="B164" t="s">
        <v>8</v>
      </c>
      <c r="E164" s="8">
        <v>24.14</v>
      </c>
      <c r="F164" s="8"/>
    </row>
    <row r="165" spans="2:6" x14ac:dyDescent="0.25">
      <c r="B165" t="s">
        <v>9</v>
      </c>
      <c r="E165" s="8">
        <v>400.77</v>
      </c>
      <c r="F165" s="8"/>
    </row>
    <row r="166" spans="2:6" x14ac:dyDescent="0.25">
      <c r="B166" t="s">
        <v>85</v>
      </c>
      <c r="E166" s="8">
        <f>C152*C156</f>
        <v>0</v>
      </c>
      <c r="F166" s="8"/>
    </row>
    <row r="167" spans="2:6" ht="13.8" x14ac:dyDescent="0.25">
      <c r="B167" s="9"/>
      <c r="E167" s="96">
        <f>SUM(E159:E166)</f>
        <v>2814.7900000000004</v>
      </c>
      <c r="F167" s="96"/>
    </row>
    <row r="169" spans="2:6" x14ac:dyDescent="0.25">
      <c r="B169" s="7" t="s">
        <v>10</v>
      </c>
    </row>
    <row r="170" spans="2:6" x14ac:dyDescent="0.25">
      <c r="B170" s="11" t="s">
        <v>11</v>
      </c>
      <c r="C170" s="69">
        <v>29.43</v>
      </c>
      <c r="D170" s="86"/>
    </row>
    <row r="171" spans="2:6" x14ac:dyDescent="0.25">
      <c r="B171" s="20"/>
    </row>
    <row r="172" spans="2:6" x14ac:dyDescent="0.25">
      <c r="B172" t="s">
        <v>3</v>
      </c>
      <c r="E172" s="8">
        <v>764.37</v>
      </c>
      <c r="F172" s="8"/>
    </row>
    <row r="173" spans="2:6" x14ac:dyDescent="0.25">
      <c r="B173" t="s">
        <v>4</v>
      </c>
      <c r="E173" s="8">
        <f>C150*C170</f>
        <v>0</v>
      </c>
      <c r="F173" s="8"/>
    </row>
    <row r="174" spans="2:6" x14ac:dyDescent="0.25">
      <c r="B174" t="s">
        <v>5</v>
      </c>
      <c r="E174" s="8">
        <v>569.45000000000005</v>
      </c>
      <c r="F174" s="8"/>
    </row>
    <row r="175" spans="2:6" x14ac:dyDescent="0.25">
      <c r="B175" t="s">
        <v>6</v>
      </c>
      <c r="E175" s="8">
        <v>334.47</v>
      </c>
      <c r="F175" s="8"/>
    </row>
    <row r="176" spans="2:6" x14ac:dyDescent="0.25">
      <c r="B176" t="s">
        <v>7</v>
      </c>
      <c r="E176" s="8">
        <v>247.28</v>
      </c>
      <c r="F176" s="8"/>
    </row>
    <row r="177" spans="2:6" x14ac:dyDescent="0.25">
      <c r="B177" t="s">
        <v>86</v>
      </c>
      <c r="E177" s="8">
        <f>C152*C156</f>
        <v>0</v>
      </c>
      <c r="F177" s="8"/>
    </row>
    <row r="178" spans="2:6" ht="13.8" x14ac:dyDescent="0.25">
      <c r="B178" s="9"/>
      <c r="E178" s="28">
        <f>SUM(E172:E176)</f>
        <v>1915.5700000000002</v>
      </c>
      <c r="F178" s="28"/>
    </row>
    <row r="180" spans="2:6" x14ac:dyDescent="0.25">
      <c r="B180" s="14" t="s">
        <v>12</v>
      </c>
    </row>
    <row r="181" spans="2:6" x14ac:dyDescent="0.25">
      <c r="B181" t="s">
        <v>13</v>
      </c>
      <c r="E181" s="8">
        <v>42.95</v>
      </c>
    </row>
    <row r="182" spans="2:6" x14ac:dyDescent="0.25">
      <c r="B182" t="s">
        <v>14</v>
      </c>
      <c r="E182" s="8">
        <v>102.95</v>
      </c>
    </row>
    <row r="183" spans="2:6" x14ac:dyDescent="0.25">
      <c r="B183" t="s">
        <v>15</v>
      </c>
      <c r="E183" s="8">
        <v>107.4</v>
      </c>
    </row>
    <row r="184" spans="2:6" x14ac:dyDescent="0.25">
      <c r="B184" t="s">
        <v>16</v>
      </c>
      <c r="E184" s="8">
        <v>147.07</v>
      </c>
    </row>
    <row r="186" spans="2:6" x14ac:dyDescent="0.25">
      <c r="B186" s="14" t="s">
        <v>17</v>
      </c>
    </row>
    <row r="187" spans="2:6" x14ac:dyDescent="0.25">
      <c r="B187" t="s">
        <v>18</v>
      </c>
      <c r="E187" s="8">
        <v>62.84</v>
      </c>
    </row>
    <row r="188" spans="2:6" x14ac:dyDescent="0.25">
      <c r="B188" t="s">
        <v>19</v>
      </c>
      <c r="E188" s="8">
        <v>20.97</v>
      </c>
    </row>
    <row r="189" spans="2:6" x14ac:dyDescent="0.25">
      <c r="B189" t="s">
        <v>20</v>
      </c>
      <c r="E189" s="8">
        <v>78.56</v>
      </c>
    </row>
    <row r="190" spans="2:6" x14ac:dyDescent="0.25">
      <c r="B190" t="s">
        <v>21</v>
      </c>
      <c r="E190" s="8">
        <v>26.21</v>
      </c>
    </row>
    <row r="192" spans="2:6" ht="13.8" thickBot="1" x14ac:dyDescent="0.3"/>
    <row r="193" spans="2:9" ht="15" thickTop="1" thickBot="1" x14ac:dyDescent="0.3">
      <c r="B193" s="5" t="s">
        <v>87</v>
      </c>
      <c r="E193" s="15">
        <f>12*E167+2*E178</f>
        <v>37608.620000000003</v>
      </c>
      <c r="F193" s="97"/>
    </row>
    <row r="194" spans="2:9" ht="21.6" thickTop="1" x14ac:dyDescent="0.25">
      <c r="B194" s="98" t="s">
        <v>88</v>
      </c>
    </row>
    <row r="196" spans="2:9" x14ac:dyDescent="0.25">
      <c r="B196" s="17"/>
      <c r="C196" s="17"/>
      <c r="D196" s="17"/>
      <c r="E196" s="17"/>
      <c r="F196" s="17"/>
      <c r="G196" s="17"/>
      <c r="H196" s="17"/>
      <c r="I196" s="17"/>
    </row>
    <row r="198" spans="2:9" ht="22.5" customHeight="1" x14ac:dyDescent="0.4">
      <c r="B198" s="81" t="s">
        <v>79</v>
      </c>
      <c r="C198" s="82"/>
    </row>
    <row r="200" spans="2:9" x14ac:dyDescent="0.25">
      <c r="B200" s="2" t="s">
        <v>0</v>
      </c>
      <c r="C200" s="3">
        <v>0</v>
      </c>
    </row>
    <row r="201" spans="2:9" x14ac:dyDescent="0.25">
      <c r="B201" s="2"/>
      <c r="C201" s="4"/>
    </row>
    <row r="202" spans="2:9" x14ac:dyDescent="0.25">
      <c r="B202" s="5" t="s">
        <v>1</v>
      </c>
      <c r="C202" s="67">
        <v>46.74</v>
      </c>
      <c r="D202" s="85"/>
      <c r="E202" s="91"/>
      <c r="F202" s="91"/>
    </row>
    <row r="203" spans="2:9" x14ac:dyDescent="0.25">
      <c r="B203" s="2"/>
    </row>
    <row r="204" spans="2:9" x14ac:dyDescent="0.25">
      <c r="B204" s="7" t="s">
        <v>2</v>
      </c>
    </row>
    <row r="205" spans="2:9" x14ac:dyDescent="0.25">
      <c r="B205" t="s">
        <v>3</v>
      </c>
      <c r="E205" s="8">
        <v>1214.3900000000001</v>
      </c>
      <c r="F205" s="8"/>
    </row>
    <row r="206" spans="2:9" x14ac:dyDescent="0.25">
      <c r="B206" t="s">
        <v>4</v>
      </c>
      <c r="E206" s="8">
        <f>C200*C202</f>
        <v>0</v>
      </c>
    </row>
    <row r="207" spans="2:9" x14ac:dyDescent="0.25">
      <c r="B207" t="s">
        <v>5</v>
      </c>
      <c r="E207" s="8">
        <v>558.28</v>
      </c>
    </row>
    <row r="208" spans="2:9" x14ac:dyDescent="0.25">
      <c r="B208" t="s">
        <v>6</v>
      </c>
      <c r="E208" s="8">
        <v>327.91</v>
      </c>
    </row>
    <row r="209" spans="2:5" x14ac:dyDescent="0.25">
      <c r="B209" t="s">
        <v>7</v>
      </c>
      <c r="E209" s="8">
        <v>242.43</v>
      </c>
    </row>
    <row r="210" spans="2:5" x14ac:dyDescent="0.25">
      <c r="B210" t="s">
        <v>8</v>
      </c>
      <c r="E210" s="8">
        <v>23.67</v>
      </c>
    </row>
    <row r="211" spans="2:5" x14ac:dyDescent="0.25">
      <c r="B211" t="s">
        <v>9</v>
      </c>
      <c r="E211" s="8">
        <v>392.91</v>
      </c>
    </row>
    <row r="212" spans="2:5" ht="13.8" x14ac:dyDescent="0.25">
      <c r="B212" s="9"/>
      <c r="E212" s="10">
        <f>SUM(E205:E211)</f>
        <v>2759.5899999999997</v>
      </c>
    </row>
    <row r="214" spans="2:5" x14ac:dyDescent="0.25">
      <c r="B214" s="7" t="s">
        <v>10</v>
      </c>
    </row>
    <row r="215" spans="2:5" x14ac:dyDescent="0.25">
      <c r="B215" s="11" t="s">
        <v>11</v>
      </c>
      <c r="C215" s="69">
        <v>28.85</v>
      </c>
      <c r="D215" s="86"/>
    </row>
    <row r="217" spans="2:5" x14ac:dyDescent="0.25">
      <c r="B217" t="s">
        <v>3</v>
      </c>
      <c r="E217" s="8">
        <v>749.38</v>
      </c>
    </row>
    <row r="218" spans="2:5" x14ac:dyDescent="0.25">
      <c r="B218" t="s">
        <v>4</v>
      </c>
      <c r="E218" s="8">
        <f>C200*C215</f>
        <v>0</v>
      </c>
    </row>
    <row r="219" spans="2:5" x14ac:dyDescent="0.25">
      <c r="B219" t="s">
        <v>5</v>
      </c>
      <c r="E219" s="92">
        <v>558.28</v>
      </c>
    </row>
    <row r="220" spans="2:5" x14ac:dyDescent="0.25">
      <c r="B220" t="s">
        <v>6</v>
      </c>
      <c r="E220" s="8">
        <v>327.91</v>
      </c>
    </row>
    <row r="221" spans="2:5" x14ac:dyDescent="0.25">
      <c r="B221" t="s">
        <v>7</v>
      </c>
      <c r="E221" s="8">
        <v>242.43</v>
      </c>
    </row>
    <row r="222" spans="2:5" ht="13.8" x14ac:dyDescent="0.25">
      <c r="B222" s="9"/>
      <c r="E222" s="13">
        <f>SUM(E217:E221)</f>
        <v>1878</v>
      </c>
    </row>
    <row r="224" spans="2:5" x14ac:dyDescent="0.25">
      <c r="B224" s="14" t="s">
        <v>12</v>
      </c>
    </row>
    <row r="225" spans="2:9" x14ac:dyDescent="0.25">
      <c r="B225" t="s">
        <v>13</v>
      </c>
      <c r="E225" s="8">
        <v>42.11</v>
      </c>
    </row>
    <row r="226" spans="2:9" x14ac:dyDescent="0.25">
      <c r="B226" t="s">
        <v>14</v>
      </c>
      <c r="E226" s="8">
        <v>100.93</v>
      </c>
    </row>
    <row r="227" spans="2:9" x14ac:dyDescent="0.25">
      <c r="B227" t="s">
        <v>15</v>
      </c>
      <c r="E227" s="8">
        <v>105.29</v>
      </c>
    </row>
    <row r="228" spans="2:9" x14ac:dyDescent="0.25">
      <c r="B228" t="s">
        <v>16</v>
      </c>
      <c r="E228" s="8">
        <v>144.19</v>
      </c>
    </row>
    <row r="230" spans="2:9" x14ac:dyDescent="0.25">
      <c r="B230" s="14" t="s">
        <v>17</v>
      </c>
    </row>
    <row r="231" spans="2:9" x14ac:dyDescent="0.25">
      <c r="B231" t="s">
        <v>18</v>
      </c>
      <c r="E231" s="8">
        <v>61.61</v>
      </c>
    </row>
    <row r="232" spans="2:9" x14ac:dyDescent="0.25">
      <c r="B232" t="s">
        <v>19</v>
      </c>
      <c r="E232" s="8">
        <v>20.56</v>
      </c>
    </row>
    <row r="233" spans="2:9" x14ac:dyDescent="0.25">
      <c r="B233" t="s">
        <v>20</v>
      </c>
      <c r="E233" s="8">
        <v>77.02</v>
      </c>
    </row>
    <row r="234" spans="2:9" x14ac:dyDescent="0.25">
      <c r="B234" t="s">
        <v>21</v>
      </c>
      <c r="E234" s="8">
        <v>25.7</v>
      </c>
    </row>
    <row r="235" spans="2:9" ht="13.8" thickBot="1" x14ac:dyDescent="0.3"/>
    <row r="236" spans="2:9" ht="15" thickTop="1" thickBot="1" x14ac:dyDescent="0.3">
      <c r="B236" s="5" t="s">
        <v>80</v>
      </c>
      <c r="E236" s="15">
        <f>12*E212+2*E222</f>
        <v>36871.079999999994</v>
      </c>
    </row>
    <row r="237" spans="2:9" ht="21.6" thickTop="1" x14ac:dyDescent="0.25">
      <c r="B237" s="16" t="s">
        <v>23</v>
      </c>
    </row>
    <row r="239" spans="2:9" x14ac:dyDescent="0.25">
      <c r="B239" s="17"/>
      <c r="C239" s="17"/>
      <c r="D239" s="17"/>
      <c r="E239" s="17"/>
      <c r="F239" s="17"/>
      <c r="G239" s="17"/>
      <c r="H239" s="17"/>
      <c r="I239" s="17"/>
    </row>
    <row r="241" spans="2:6" ht="22.5" customHeight="1" x14ac:dyDescent="0.4">
      <c r="B241" s="81" t="s">
        <v>77</v>
      </c>
      <c r="C241" s="82"/>
    </row>
    <row r="243" spans="2:6" x14ac:dyDescent="0.25">
      <c r="B243" s="2" t="s">
        <v>0</v>
      </c>
      <c r="C243" s="3">
        <v>0</v>
      </c>
    </row>
    <row r="244" spans="2:6" x14ac:dyDescent="0.25">
      <c r="B244" s="2"/>
      <c r="C244" s="4"/>
    </row>
    <row r="245" spans="2:6" x14ac:dyDescent="0.25">
      <c r="B245" s="5" t="s">
        <v>1</v>
      </c>
      <c r="C245" s="67">
        <v>46.32</v>
      </c>
      <c r="D245" s="85"/>
      <c r="E245" s="91"/>
      <c r="F245" s="91"/>
    </row>
    <row r="246" spans="2:6" x14ac:dyDescent="0.25">
      <c r="B246" s="2"/>
    </row>
    <row r="247" spans="2:6" x14ac:dyDescent="0.25">
      <c r="B247" s="7" t="s">
        <v>2</v>
      </c>
    </row>
    <row r="248" spans="2:6" x14ac:dyDescent="0.25">
      <c r="B248" t="s">
        <v>3</v>
      </c>
      <c r="E248" s="8">
        <v>1203.56</v>
      </c>
      <c r="F248" s="8"/>
    </row>
    <row r="249" spans="2:6" x14ac:dyDescent="0.25">
      <c r="B249" t="s">
        <v>4</v>
      </c>
      <c r="E249" s="8">
        <f>C243*C245</f>
        <v>0</v>
      </c>
    </row>
    <row r="250" spans="2:6" x14ac:dyDescent="0.25">
      <c r="B250" t="s">
        <v>5</v>
      </c>
      <c r="E250" s="8">
        <v>553.29999999999995</v>
      </c>
    </row>
    <row r="251" spans="2:6" x14ac:dyDescent="0.25">
      <c r="B251" t="s">
        <v>6</v>
      </c>
      <c r="E251" s="8">
        <v>324.99</v>
      </c>
    </row>
    <row r="252" spans="2:6" x14ac:dyDescent="0.25">
      <c r="B252" t="s">
        <v>7</v>
      </c>
      <c r="E252" s="8">
        <v>240.26999999999998</v>
      </c>
    </row>
    <row r="253" spans="2:6" x14ac:dyDescent="0.25">
      <c r="B253" t="s">
        <v>8</v>
      </c>
      <c r="E253" s="8">
        <v>23.46</v>
      </c>
    </row>
    <row r="254" spans="2:6" x14ac:dyDescent="0.25">
      <c r="B254" t="s">
        <v>9</v>
      </c>
      <c r="E254" s="8">
        <v>389.40999999999997</v>
      </c>
    </row>
    <row r="255" spans="2:6" ht="13.8" x14ac:dyDescent="0.25">
      <c r="B255" s="9"/>
      <c r="E255" s="10">
        <f>SUM(E248:E254)</f>
        <v>2734.99</v>
      </c>
    </row>
    <row r="257" spans="2:5" x14ac:dyDescent="0.25">
      <c r="B257" s="7" t="s">
        <v>10</v>
      </c>
    </row>
    <row r="258" spans="2:5" x14ac:dyDescent="0.25">
      <c r="B258" s="11" t="s">
        <v>11</v>
      </c>
      <c r="C258" s="69">
        <v>28.59</v>
      </c>
      <c r="D258" s="86"/>
    </row>
    <row r="260" spans="2:5" x14ac:dyDescent="0.25">
      <c r="B260" t="s">
        <v>3</v>
      </c>
      <c r="E260" s="8">
        <v>742.7</v>
      </c>
    </row>
    <row r="261" spans="2:5" x14ac:dyDescent="0.25">
      <c r="B261" t="s">
        <v>4</v>
      </c>
      <c r="E261" s="8">
        <f>C243*C258</f>
        <v>0</v>
      </c>
    </row>
    <row r="262" spans="2:5" x14ac:dyDescent="0.25">
      <c r="B262" t="s">
        <v>5</v>
      </c>
      <c r="E262" s="92">
        <v>553.29999999999995</v>
      </c>
    </row>
    <row r="263" spans="2:5" x14ac:dyDescent="0.25">
      <c r="B263" t="s">
        <v>6</v>
      </c>
      <c r="E263" s="8">
        <v>324.99</v>
      </c>
    </row>
    <row r="264" spans="2:5" x14ac:dyDescent="0.25">
      <c r="B264" t="s">
        <v>7</v>
      </c>
      <c r="E264" s="8">
        <v>240.26999999999998</v>
      </c>
    </row>
    <row r="265" spans="2:5" ht="13.8" x14ac:dyDescent="0.25">
      <c r="B265" s="9"/>
      <c r="E265" s="13">
        <f>SUM(E260:E264)</f>
        <v>1861.26</v>
      </c>
    </row>
    <row r="267" spans="2:5" x14ac:dyDescent="0.25">
      <c r="B267" s="14" t="s">
        <v>12</v>
      </c>
    </row>
    <row r="268" spans="2:5" x14ac:dyDescent="0.25">
      <c r="B268" t="s">
        <v>13</v>
      </c>
      <c r="E268" s="8">
        <v>41.73</v>
      </c>
    </row>
    <row r="269" spans="2:5" x14ac:dyDescent="0.25">
      <c r="B269" t="s">
        <v>14</v>
      </c>
      <c r="E269" s="8">
        <v>100.03</v>
      </c>
    </row>
    <row r="270" spans="2:5" x14ac:dyDescent="0.25">
      <c r="B270" t="s">
        <v>15</v>
      </c>
      <c r="E270" s="8">
        <v>104.35000000000001</v>
      </c>
    </row>
    <row r="271" spans="2:5" x14ac:dyDescent="0.25">
      <c r="B271" t="s">
        <v>16</v>
      </c>
      <c r="E271" s="8">
        <v>142.89999999999998</v>
      </c>
    </row>
    <row r="273" spans="2:9" x14ac:dyDescent="0.25">
      <c r="B273" s="14" t="s">
        <v>17</v>
      </c>
    </row>
    <row r="274" spans="2:9" x14ac:dyDescent="0.25">
      <c r="B274" t="s">
        <v>18</v>
      </c>
      <c r="E274" s="8">
        <v>61.059999999999995</v>
      </c>
    </row>
    <row r="275" spans="2:9" x14ac:dyDescent="0.25">
      <c r="B275" t="s">
        <v>19</v>
      </c>
      <c r="E275" s="8">
        <v>20.380000000000003</v>
      </c>
    </row>
    <row r="276" spans="2:9" x14ac:dyDescent="0.25">
      <c r="B276" t="s">
        <v>20</v>
      </c>
      <c r="E276" s="8">
        <v>76.33</v>
      </c>
    </row>
    <row r="277" spans="2:9" x14ac:dyDescent="0.25">
      <c r="B277" t="s">
        <v>21</v>
      </c>
      <c r="E277" s="8">
        <v>25.470000000000002</v>
      </c>
    </row>
    <row r="278" spans="2:9" ht="13.8" thickBot="1" x14ac:dyDescent="0.3"/>
    <row r="279" spans="2:9" ht="15" thickTop="1" thickBot="1" x14ac:dyDescent="0.3">
      <c r="B279" s="5" t="s">
        <v>78</v>
      </c>
      <c r="E279" s="15">
        <f>12*E255+2*E265</f>
        <v>36542.399999999994</v>
      </c>
    </row>
    <row r="280" spans="2:9" ht="21.6" thickTop="1" x14ac:dyDescent="0.25">
      <c r="B280" s="16" t="s">
        <v>23</v>
      </c>
    </row>
    <row r="282" spans="2:9" x14ac:dyDescent="0.25">
      <c r="B282" s="17"/>
      <c r="C282" s="17"/>
      <c r="D282" s="17"/>
      <c r="E282" s="17"/>
      <c r="F282" s="17"/>
      <c r="G282" s="17"/>
      <c r="H282" s="17"/>
      <c r="I282" s="17"/>
    </row>
    <row r="287" spans="2:9" ht="22.5" customHeight="1" x14ac:dyDescent="0.4">
      <c r="B287" s="81" t="s">
        <v>75</v>
      </c>
      <c r="C287" s="82"/>
    </row>
    <row r="289" spans="2:6" x14ac:dyDescent="0.25">
      <c r="B289" s="2" t="s">
        <v>0</v>
      </c>
      <c r="C289" s="3">
        <v>7</v>
      </c>
      <c r="E289" s="84" t="s">
        <v>74</v>
      </c>
      <c r="F289" s="84" t="s">
        <v>73</v>
      </c>
    </row>
    <row r="290" spans="2:6" x14ac:dyDescent="0.25">
      <c r="B290" s="2"/>
      <c r="C290" s="4"/>
    </row>
    <row r="291" spans="2:6" x14ac:dyDescent="0.25">
      <c r="B291" s="5" t="s">
        <v>1</v>
      </c>
      <c r="C291" s="6">
        <v>45.29</v>
      </c>
      <c r="D291" s="85">
        <v>45.41</v>
      </c>
    </row>
    <row r="292" spans="2:6" x14ac:dyDescent="0.25">
      <c r="B292" s="2"/>
    </row>
    <row r="293" spans="2:6" x14ac:dyDescent="0.25">
      <c r="B293" s="7" t="s">
        <v>2</v>
      </c>
    </row>
    <row r="294" spans="2:6" x14ac:dyDescent="0.25">
      <c r="B294" t="s">
        <v>3</v>
      </c>
      <c r="E294" s="8">
        <v>1177.08</v>
      </c>
      <c r="F294" s="8">
        <v>1179.96</v>
      </c>
    </row>
    <row r="295" spans="2:6" x14ac:dyDescent="0.25">
      <c r="B295" t="s">
        <v>4</v>
      </c>
      <c r="E295" s="8">
        <f>C289*C291</f>
        <v>317.02999999999997</v>
      </c>
      <c r="F295" s="8">
        <f>C289*D291</f>
        <v>317.87</v>
      </c>
    </row>
    <row r="296" spans="2:6" x14ac:dyDescent="0.25">
      <c r="B296" t="s">
        <v>5</v>
      </c>
      <c r="E296" s="8">
        <v>541.12</v>
      </c>
      <c r="F296" s="8">
        <v>542.45000000000005</v>
      </c>
    </row>
    <row r="297" spans="2:6" x14ac:dyDescent="0.25">
      <c r="B297" t="s">
        <v>6</v>
      </c>
      <c r="E297" s="8">
        <v>317.83</v>
      </c>
      <c r="F297" s="8">
        <v>318.61</v>
      </c>
    </row>
    <row r="298" spans="2:6" x14ac:dyDescent="0.25">
      <c r="B298" t="s">
        <v>7</v>
      </c>
      <c r="E298" s="8">
        <v>234.98</v>
      </c>
      <c r="F298" s="8">
        <v>235.55</v>
      </c>
    </row>
    <row r="299" spans="2:6" x14ac:dyDescent="0.25">
      <c r="B299" t="s">
        <v>8</v>
      </c>
      <c r="E299" s="8">
        <v>22.94</v>
      </c>
      <c r="F299" s="8">
        <v>23</v>
      </c>
    </row>
    <row r="300" spans="2:6" x14ac:dyDescent="0.25">
      <c r="B300" t="s">
        <v>9</v>
      </c>
      <c r="E300" s="8">
        <v>380.84</v>
      </c>
      <c r="F300" s="8">
        <v>381.77</v>
      </c>
    </row>
    <row r="301" spans="2:6" ht="13.8" x14ac:dyDescent="0.25">
      <c r="B301" s="9"/>
      <c r="E301" s="10">
        <f>SUM(E294:E300)</f>
        <v>2991.82</v>
      </c>
      <c r="F301" s="10">
        <f>SUM(F294:F300)</f>
        <v>2999.21</v>
      </c>
    </row>
    <row r="303" spans="2:6" x14ac:dyDescent="0.25">
      <c r="B303" s="7" t="s">
        <v>10</v>
      </c>
    </row>
    <row r="304" spans="2:6" x14ac:dyDescent="0.25">
      <c r="B304" s="11" t="s">
        <v>62</v>
      </c>
      <c r="C304" s="12">
        <v>27.95</v>
      </c>
      <c r="D304" s="86">
        <v>28.02</v>
      </c>
    </row>
    <row r="306" spans="2:6" x14ac:dyDescent="0.25">
      <c r="B306" t="s">
        <v>3</v>
      </c>
      <c r="E306" s="8">
        <v>726.35</v>
      </c>
      <c r="F306" s="8">
        <v>728.13</v>
      </c>
    </row>
    <row r="307" spans="2:6" x14ac:dyDescent="0.25">
      <c r="B307" t="s">
        <v>4</v>
      </c>
      <c r="E307" s="8">
        <f>C289*C304</f>
        <v>195.65</v>
      </c>
      <c r="F307" s="8">
        <f>C289*D304</f>
        <v>196.14</v>
      </c>
    </row>
    <row r="308" spans="2:6" x14ac:dyDescent="0.25">
      <c r="B308" t="s">
        <v>5</v>
      </c>
      <c r="E308" s="8">
        <v>541.12</v>
      </c>
      <c r="F308" s="8">
        <v>542.45000000000005</v>
      </c>
    </row>
    <row r="309" spans="2:6" x14ac:dyDescent="0.25">
      <c r="B309" t="s">
        <v>6</v>
      </c>
      <c r="E309" s="8">
        <v>317.83</v>
      </c>
      <c r="F309" s="8">
        <v>318.61</v>
      </c>
    </row>
    <row r="310" spans="2:6" x14ac:dyDescent="0.25">
      <c r="B310" t="s">
        <v>7</v>
      </c>
      <c r="E310" s="8">
        <v>234.98</v>
      </c>
      <c r="F310" s="8">
        <v>235.55</v>
      </c>
    </row>
    <row r="311" spans="2:6" ht="13.8" x14ac:dyDescent="0.25">
      <c r="B311" s="9"/>
      <c r="E311" s="13">
        <f>SUM(E306:E310)</f>
        <v>2015.9299999999998</v>
      </c>
      <c r="F311" s="13">
        <f>SUM(F306:F310)</f>
        <v>2020.8799999999999</v>
      </c>
    </row>
    <row r="313" spans="2:6" x14ac:dyDescent="0.25">
      <c r="B313" s="14" t="s">
        <v>12</v>
      </c>
    </row>
    <row r="314" spans="2:6" x14ac:dyDescent="0.25">
      <c r="B314" t="s">
        <v>13</v>
      </c>
      <c r="E314" s="8">
        <v>40.809999999999995</v>
      </c>
      <c r="F314" s="37">
        <v>40.909999999999997</v>
      </c>
    </row>
    <row r="315" spans="2:6" x14ac:dyDescent="0.25">
      <c r="B315" t="s">
        <v>14</v>
      </c>
      <c r="E315" s="8">
        <v>97.820000000000007</v>
      </c>
      <c r="F315" s="37">
        <v>98.06</v>
      </c>
    </row>
    <row r="316" spans="2:6" x14ac:dyDescent="0.25">
      <c r="B316" t="s">
        <v>15</v>
      </c>
      <c r="E316" s="8">
        <v>102.05000000000001</v>
      </c>
      <c r="F316" s="37">
        <v>102.30000000000001</v>
      </c>
    </row>
    <row r="317" spans="2:6" x14ac:dyDescent="0.25">
      <c r="B317" t="s">
        <v>16</v>
      </c>
      <c r="E317" s="8">
        <v>139.75</v>
      </c>
      <c r="F317" s="37">
        <v>140.09</v>
      </c>
    </row>
    <row r="319" spans="2:6" x14ac:dyDescent="0.25">
      <c r="B319" s="14" t="s">
        <v>17</v>
      </c>
    </row>
    <row r="320" spans="2:6" x14ac:dyDescent="0.25">
      <c r="B320" t="s">
        <v>18</v>
      </c>
      <c r="E320" s="8">
        <v>59.72</v>
      </c>
      <c r="F320" s="37">
        <v>59.86</v>
      </c>
    </row>
    <row r="321" spans="2:9" x14ac:dyDescent="0.25">
      <c r="B321" t="s">
        <v>19</v>
      </c>
      <c r="E321" s="8">
        <v>19.930000000000003</v>
      </c>
      <c r="F321" s="37">
        <v>19.98</v>
      </c>
    </row>
    <row r="322" spans="2:9" x14ac:dyDescent="0.25">
      <c r="B322" t="s">
        <v>20</v>
      </c>
      <c r="E322" s="8">
        <v>74.650000000000006</v>
      </c>
      <c r="F322" s="37">
        <v>74.83</v>
      </c>
    </row>
    <row r="323" spans="2:9" x14ac:dyDescent="0.25">
      <c r="B323" t="s">
        <v>21</v>
      </c>
      <c r="E323" s="8">
        <v>24.91</v>
      </c>
      <c r="F323" s="37">
        <v>24.970000000000002</v>
      </c>
    </row>
    <row r="324" spans="2:9" ht="13.8" thickBot="1" x14ac:dyDescent="0.3"/>
    <row r="325" spans="2:9" ht="15" thickTop="1" thickBot="1" x14ac:dyDescent="0.3">
      <c r="B325" s="5" t="s">
        <v>76</v>
      </c>
      <c r="E325" s="15">
        <f>12*E301+2*E311</f>
        <v>39933.700000000004</v>
      </c>
      <c r="F325" s="15">
        <f>6*E301+6*F301+E311+F311</f>
        <v>39982.990000000005</v>
      </c>
    </row>
    <row r="326" spans="2:9" ht="21.6" thickTop="1" x14ac:dyDescent="0.25">
      <c r="B326" s="16" t="s">
        <v>23</v>
      </c>
    </row>
    <row r="328" spans="2:9" x14ac:dyDescent="0.25">
      <c r="B328" s="17"/>
      <c r="C328" s="17"/>
      <c r="D328" s="17"/>
      <c r="E328" s="17"/>
      <c r="F328" s="17"/>
      <c r="G328" s="17"/>
      <c r="H328" s="17"/>
      <c r="I328" s="17"/>
    </row>
    <row r="332" spans="2:9" ht="22.5" customHeight="1" x14ac:dyDescent="0.4">
      <c r="B332" s="81" t="s">
        <v>71</v>
      </c>
      <c r="C332" s="82"/>
    </row>
    <row r="334" spans="2:9" x14ac:dyDescent="0.25">
      <c r="B334" s="2" t="s">
        <v>0</v>
      </c>
      <c r="C334" s="3">
        <v>7</v>
      </c>
      <c r="E334" s="84" t="s">
        <v>74</v>
      </c>
      <c r="F334" s="84" t="s">
        <v>73</v>
      </c>
    </row>
    <row r="335" spans="2:9" x14ac:dyDescent="0.25">
      <c r="B335" s="2"/>
      <c r="C335" s="4"/>
    </row>
    <row r="336" spans="2:9" x14ac:dyDescent="0.25">
      <c r="B336" s="5" t="s">
        <v>1</v>
      </c>
      <c r="C336" s="6">
        <v>44.18</v>
      </c>
      <c r="D336" s="85">
        <v>44.29</v>
      </c>
    </row>
    <row r="337" spans="2:6" x14ac:dyDescent="0.25">
      <c r="B337" s="2"/>
    </row>
    <row r="338" spans="2:6" x14ac:dyDescent="0.25">
      <c r="B338" s="7" t="s">
        <v>2</v>
      </c>
    </row>
    <row r="339" spans="2:6" x14ac:dyDescent="0.25">
      <c r="B339" t="s">
        <v>3</v>
      </c>
      <c r="E339" s="88">
        <v>1148.3399999999999</v>
      </c>
      <c r="F339" s="37">
        <v>1151.1600000000001</v>
      </c>
    </row>
    <row r="340" spans="2:6" x14ac:dyDescent="0.25">
      <c r="B340" t="s">
        <v>4</v>
      </c>
      <c r="E340" s="88">
        <f>C334*C336</f>
        <v>309.26</v>
      </c>
      <c r="F340" s="37">
        <f>C334*D336</f>
        <v>310.02999999999997</v>
      </c>
    </row>
    <row r="341" spans="2:6" x14ac:dyDescent="0.25">
      <c r="B341" t="s">
        <v>5</v>
      </c>
      <c r="E341" s="88">
        <v>527.9</v>
      </c>
      <c r="F341" s="37">
        <v>529.20000000000005</v>
      </c>
    </row>
    <row r="342" spans="2:6" x14ac:dyDescent="0.25">
      <c r="B342" t="s">
        <v>6</v>
      </c>
      <c r="E342" s="88">
        <v>310.07</v>
      </c>
      <c r="F342" s="37">
        <v>310.83</v>
      </c>
    </row>
    <row r="343" spans="2:6" x14ac:dyDescent="0.25">
      <c r="B343" t="s">
        <v>7</v>
      </c>
      <c r="E343" s="88">
        <v>229.23</v>
      </c>
      <c r="F343" s="37">
        <v>229.79999999999998</v>
      </c>
    </row>
    <row r="344" spans="2:6" x14ac:dyDescent="0.25">
      <c r="B344" t="s">
        <v>8</v>
      </c>
      <c r="E344" s="88">
        <v>22.380000000000003</v>
      </c>
      <c r="F344" s="37">
        <v>22.430000000000003</v>
      </c>
    </row>
    <row r="345" spans="2:6" x14ac:dyDescent="0.25">
      <c r="B345" t="s">
        <v>9</v>
      </c>
      <c r="E345" s="88">
        <v>371.53999999999996</v>
      </c>
      <c r="F345" s="37">
        <v>372.45</v>
      </c>
    </row>
    <row r="346" spans="2:6" ht="13.8" x14ac:dyDescent="0.25">
      <c r="B346" s="9"/>
      <c r="E346" s="89">
        <f>SUM(E339:E345)</f>
        <v>2918.7200000000003</v>
      </c>
      <c r="F346" s="87">
        <f>SUM(F339:F345)</f>
        <v>2925.9</v>
      </c>
    </row>
    <row r="348" spans="2:6" x14ac:dyDescent="0.25">
      <c r="B348" s="7" t="s">
        <v>10</v>
      </c>
    </row>
    <row r="349" spans="2:6" x14ac:dyDescent="0.25">
      <c r="B349" s="11" t="s">
        <v>62</v>
      </c>
      <c r="C349" s="12">
        <v>27.26</v>
      </c>
      <c r="D349" s="86">
        <v>27.32</v>
      </c>
    </row>
    <row r="351" spans="2:6" x14ac:dyDescent="0.25">
      <c r="B351" t="s">
        <v>3</v>
      </c>
      <c r="E351" s="88">
        <v>708.61</v>
      </c>
      <c r="F351" s="8">
        <v>710.35</v>
      </c>
    </row>
    <row r="352" spans="2:6" x14ac:dyDescent="0.25">
      <c r="B352" t="s">
        <v>4</v>
      </c>
      <c r="E352" s="88">
        <f>C334*C349</f>
        <v>190.82000000000002</v>
      </c>
      <c r="F352" s="37">
        <f>C334*D349</f>
        <v>191.24</v>
      </c>
    </row>
    <row r="353" spans="2:6" x14ac:dyDescent="0.25">
      <c r="B353" t="s">
        <v>5</v>
      </c>
      <c r="E353" s="88">
        <v>527.9</v>
      </c>
      <c r="F353" s="37">
        <v>529.20000000000005</v>
      </c>
    </row>
    <row r="354" spans="2:6" x14ac:dyDescent="0.25">
      <c r="B354" t="s">
        <v>6</v>
      </c>
      <c r="E354" s="88">
        <v>310.07</v>
      </c>
      <c r="F354" s="37">
        <v>310.83</v>
      </c>
    </row>
    <row r="355" spans="2:6" x14ac:dyDescent="0.25">
      <c r="B355" t="s">
        <v>7</v>
      </c>
      <c r="E355" s="88">
        <v>229.23</v>
      </c>
      <c r="F355" s="37">
        <v>229.79999999999998</v>
      </c>
    </row>
    <row r="356" spans="2:6" ht="13.8" x14ac:dyDescent="0.25">
      <c r="B356" s="9"/>
      <c r="E356" s="90">
        <f>SUM(E351:E355)</f>
        <v>1966.6299999999999</v>
      </c>
      <c r="F356" s="13">
        <f>SUM(F351:F355)</f>
        <v>1971.4199999999998</v>
      </c>
    </row>
    <row r="358" spans="2:6" x14ac:dyDescent="0.25">
      <c r="B358" s="14" t="s">
        <v>12</v>
      </c>
    </row>
    <row r="359" spans="2:6" x14ac:dyDescent="0.25">
      <c r="B359" t="s">
        <v>13</v>
      </c>
      <c r="E359" s="88">
        <v>39.809999999999995</v>
      </c>
      <c r="F359" s="37">
        <v>39.909999999999997</v>
      </c>
    </row>
    <row r="360" spans="2:6" x14ac:dyDescent="0.25">
      <c r="B360" t="s">
        <v>14</v>
      </c>
      <c r="E360" s="88">
        <v>95.43</v>
      </c>
      <c r="F360" s="37">
        <v>95.660000000000011</v>
      </c>
    </row>
    <row r="361" spans="2:6" x14ac:dyDescent="0.25">
      <c r="B361" t="s">
        <v>15</v>
      </c>
      <c r="E361" s="88">
        <v>99.56</v>
      </c>
      <c r="F361" s="37">
        <v>99.800000000000011</v>
      </c>
    </row>
    <row r="362" spans="2:6" x14ac:dyDescent="0.25">
      <c r="B362" t="s">
        <v>16</v>
      </c>
      <c r="E362" s="88">
        <v>136.32999999999998</v>
      </c>
      <c r="F362" s="37">
        <v>136.66999999999999</v>
      </c>
    </row>
    <row r="363" spans="2:6" x14ac:dyDescent="0.25">
      <c r="F363" s="37"/>
    </row>
    <row r="364" spans="2:6" x14ac:dyDescent="0.25">
      <c r="B364" s="14" t="s">
        <v>17</v>
      </c>
      <c r="F364" s="37"/>
    </row>
    <row r="365" spans="2:6" x14ac:dyDescent="0.25">
      <c r="B365" t="s">
        <v>18</v>
      </c>
      <c r="E365" s="88">
        <v>58.26</v>
      </c>
      <c r="F365" s="37">
        <v>58.4</v>
      </c>
    </row>
    <row r="366" spans="2:6" x14ac:dyDescent="0.25">
      <c r="B366" t="s">
        <v>19</v>
      </c>
      <c r="E366" s="88">
        <v>19.440000000000001</v>
      </c>
      <c r="F366" s="37">
        <v>19.490000000000002</v>
      </c>
    </row>
    <row r="367" spans="2:6" x14ac:dyDescent="0.25">
      <c r="B367" t="s">
        <v>20</v>
      </c>
      <c r="E367" s="88">
        <v>72.820000000000007</v>
      </c>
      <c r="F367" s="37">
        <v>73</v>
      </c>
    </row>
    <row r="368" spans="2:6" x14ac:dyDescent="0.25">
      <c r="B368" t="s">
        <v>21</v>
      </c>
      <c r="E368" s="88">
        <v>24.3</v>
      </c>
      <c r="F368" s="37">
        <v>24.360000000000003</v>
      </c>
    </row>
    <row r="369" spans="2:9" ht="13.8" thickBot="1" x14ac:dyDescent="0.3"/>
    <row r="370" spans="2:9" ht="15" thickTop="1" thickBot="1" x14ac:dyDescent="0.3">
      <c r="B370" s="5" t="s">
        <v>72</v>
      </c>
      <c r="E370" s="15">
        <f>8*E346+1*E356+4*F346+1*F356</f>
        <v>38991.410000000003</v>
      </c>
    </row>
    <row r="371" spans="2:9" ht="21.6" thickTop="1" x14ac:dyDescent="0.25">
      <c r="B371" s="16" t="s">
        <v>23</v>
      </c>
    </row>
    <row r="373" spans="2:9" x14ac:dyDescent="0.25">
      <c r="B373" s="17"/>
      <c r="C373" s="17"/>
      <c r="D373" s="17"/>
      <c r="E373" s="17"/>
      <c r="F373" s="17"/>
      <c r="G373" s="17"/>
      <c r="H373" s="17"/>
      <c r="I373" s="17"/>
    </row>
    <row r="378" spans="2:9" ht="22.5" customHeight="1" x14ac:dyDescent="0.4">
      <c r="B378" s="81" t="s">
        <v>69</v>
      </c>
      <c r="C378" s="82"/>
    </row>
    <row r="380" spans="2:9" x14ac:dyDescent="0.25">
      <c r="B380" s="2" t="s">
        <v>0</v>
      </c>
      <c r="C380" s="3">
        <v>7</v>
      </c>
    </row>
    <row r="381" spans="2:9" x14ac:dyDescent="0.25">
      <c r="B381" s="2"/>
      <c r="C381" s="4"/>
    </row>
    <row r="382" spans="2:9" x14ac:dyDescent="0.25">
      <c r="B382" s="5" t="s">
        <v>1</v>
      </c>
      <c r="C382" s="6">
        <v>45.29</v>
      </c>
    </row>
    <row r="383" spans="2:9" x14ac:dyDescent="0.25">
      <c r="B383" s="2"/>
    </row>
    <row r="384" spans="2:9" x14ac:dyDescent="0.25">
      <c r="B384" s="7" t="s">
        <v>2</v>
      </c>
    </row>
    <row r="385" spans="2:6" x14ac:dyDescent="0.25">
      <c r="B385" t="s">
        <v>3</v>
      </c>
      <c r="E385" s="8">
        <v>1131.3599999999999</v>
      </c>
    </row>
    <row r="386" spans="2:6" x14ac:dyDescent="0.25">
      <c r="B386" t="s">
        <v>4</v>
      </c>
      <c r="E386" s="8">
        <f>C380*C382</f>
        <v>317.02999999999997</v>
      </c>
    </row>
    <row r="387" spans="2:6" x14ac:dyDescent="0.25">
      <c r="B387" t="s">
        <v>5</v>
      </c>
      <c r="E387" s="8">
        <v>520.09</v>
      </c>
    </row>
    <row r="388" spans="2:6" x14ac:dyDescent="0.25">
      <c r="B388" t="s">
        <v>6</v>
      </c>
      <c r="E388" s="8">
        <v>305.48</v>
      </c>
    </row>
    <row r="389" spans="2:6" x14ac:dyDescent="0.25">
      <c r="B389" t="s">
        <v>7</v>
      </c>
      <c r="E389" s="8">
        <v>225.84</v>
      </c>
      <c r="F389" s="26"/>
    </row>
    <row r="390" spans="2:6" x14ac:dyDescent="0.25">
      <c r="B390" t="s">
        <v>8</v>
      </c>
      <c r="E390" s="8">
        <v>22.040000000000003</v>
      </c>
    </row>
    <row r="391" spans="2:6" x14ac:dyDescent="0.25">
      <c r="B391" t="s">
        <v>9</v>
      </c>
      <c r="E391" s="8">
        <v>366.03999999999996</v>
      </c>
    </row>
    <row r="392" spans="2:6" ht="13.8" x14ac:dyDescent="0.25">
      <c r="B392" s="9"/>
      <c r="E392" s="10">
        <f>SUM(E385:E391)</f>
        <v>2887.88</v>
      </c>
    </row>
    <row r="394" spans="2:6" x14ac:dyDescent="0.25">
      <c r="B394" s="7" t="s">
        <v>10</v>
      </c>
    </row>
    <row r="395" spans="2:6" x14ac:dyDescent="0.25">
      <c r="B395" s="11" t="s">
        <v>62</v>
      </c>
      <c r="C395" s="12">
        <v>26.85</v>
      </c>
    </row>
    <row r="397" spans="2:6" x14ac:dyDescent="0.25">
      <c r="B397" t="s">
        <v>3</v>
      </c>
      <c r="E397" s="8">
        <v>698.13</v>
      </c>
    </row>
    <row r="398" spans="2:6" x14ac:dyDescent="0.25">
      <c r="B398" t="s">
        <v>4</v>
      </c>
      <c r="E398" s="8">
        <f>C380*C395</f>
        <v>187.95000000000002</v>
      </c>
    </row>
    <row r="399" spans="2:6" x14ac:dyDescent="0.25">
      <c r="B399" t="s">
        <v>5</v>
      </c>
      <c r="E399" s="8">
        <v>520.09</v>
      </c>
    </row>
    <row r="400" spans="2:6" x14ac:dyDescent="0.25">
      <c r="B400" t="s">
        <v>6</v>
      </c>
      <c r="E400" s="8">
        <v>305.48</v>
      </c>
    </row>
    <row r="401" spans="2:5" x14ac:dyDescent="0.25">
      <c r="B401" t="s">
        <v>7</v>
      </c>
      <c r="E401" s="8">
        <v>225.84</v>
      </c>
    </row>
    <row r="402" spans="2:5" ht="13.8" x14ac:dyDescent="0.25">
      <c r="B402" s="9"/>
      <c r="E402" s="13">
        <f>SUM(E397:E401)</f>
        <v>1937.49</v>
      </c>
    </row>
    <row r="404" spans="2:5" x14ac:dyDescent="0.25">
      <c r="B404" s="14" t="s">
        <v>12</v>
      </c>
    </row>
    <row r="405" spans="2:5" x14ac:dyDescent="0.25">
      <c r="B405" t="s">
        <v>13</v>
      </c>
      <c r="E405" s="8">
        <v>39.22</v>
      </c>
    </row>
    <row r="406" spans="2:5" x14ac:dyDescent="0.25">
      <c r="B406" t="s">
        <v>14</v>
      </c>
      <c r="E406" s="8">
        <v>94.01</v>
      </c>
    </row>
    <row r="407" spans="2:5" x14ac:dyDescent="0.25">
      <c r="B407" t="s">
        <v>15</v>
      </c>
      <c r="E407" s="8">
        <v>98.08</v>
      </c>
    </row>
    <row r="408" spans="2:5" x14ac:dyDescent="0.25">
      <c r="B408" t="s">
        <v>16</v>
      </c>
      <c r="E408" s="8">
        <v>134.31</v>
      </c>
    </row>
    <row r="410" spans="2:5" x14ac:dyDescent="0.25">
      <c r="B410" s="14" t="s">
        <v>17</v>
      </c>
    </row>
    <row r="411" spans="2:5" x14ac:dyDescent="0.25">
      <c r="B411" t="s">
        <v>18</v>
      </c>
      <c r="E411" s="8">
        <v>57.39</v>
      </c>
    </row>
    <row r="412" spans="2:5" x14ac:dyDescent="0.25">
      <c r="B412" t="s">
        <v>19</v>
      </c>
      <c r="E412" s="8">
        <v>19.150000000000002</v>
      </c>
    </row>
    <row r="413" spans="2:5" x14ac:dyDescent="0.25">
      <c r="B413" t="s">
        <v>20</v>
      </c>
      <c r="E413" s="8">
        <v>71.740000000000009</v>
      </c>
    </row>
    <row r="414" spans="2:5" x14ac:dyDescent="0.25">
      <c r="B414" t="s">
        <v>21</v>
      </c>
      <c r="E414" s="8">
        <v>23.94</v>
      </c>
    </row>
    <row r="415" spans="2:5" ht="13.8" thickBot="1" x14ac:dyDescent="0.3"/>
    <row r="416" spans="2:5" ht="15" thickTop="1" thickBot="1" x14ac:dyDescent="0.3">
      <c r="B416" s="5" t="s">
        <v>70</v>
      </c>
      <c r="E416" s="15">
        <f>12*E392+2*E402</f>
        <v>38529.54</v>
      </c>
    </row>
    <row r="417" spans="2:9" ht="21.6" thickTop="1" x14ac:dyDescent="0.25">
      <c r="B417" s="16" t="s">
        <v>23</v>
      </c>
    </row>
    <row r="419" spans="2:9" x14ac:dyDescent="0.25">
      <c r="B419" s="17"/>
      <c r="C419" s="17"/>
      <c r="D419" s="17"/>
      <c r="E419" s="17"/>
      <c r="F419" s="17"/>
      <c r="G419" s="17"/>
      <c r="H419" s="17"/>
      <c r="I419" s="17"/>
    </row>
    <row r="421" spans="2:9" ht="22.5" customHeight="1" x14ac:dyDescent="0.4">
      <c r="B421" s="81" t="s">
        <v>65</v>
      </c>
      <c r="C421" s="83"/>
    </row>
    <row r="423" spans="2:9" x14ac:dyDescent="0.25">
      <c r="B423" s="2" t="s">
        <v>0</v>
      </c>
      <c r="C423" s="3">
        <v>7</v>
      </c>
    </row>
    <row r="424" spans="2:9" x14ac:dyDescent="0.25">
      <c r="B424" s="2"/>
      <c r="C424" s="4"/>
    </row>
    <row r="425" spans="2:9" x14ac:dyDescent="0.25">
      <c r="B425" s="5" t="s">
        <v>1</v>
      </c>
      <c r="C425" s="6">
        <v>43.08</v>
      </c>
    </row>
    <row r="426" spans="2:9" x14ac:dyDescent="0.25">
      <c r="B426" s="2"/>
    </row>
    <row r="427" spans="2:9" x14ac:dyDescent="0.25">
      <c r="B427" s="7" t="s">
        <v>2</v>
      </c>
    </row>
    <row r="428" spans="2:9" x14ac:dyDescent="0.25">
      <c r="B428" t="s">
        <v>3</v>
      </c>
      <c r="E428" s="8">
        <v>1120.1500000000001</v>
      </c>
    </row>
    <row r="429" spans="2:9" x14ac:dyDescent="0.25">
      <c r="B429" t="s">
        <v>4</v>
      </c>
      <c r="E429" s="8">
        <f>C423*C425</f>
        <v>301.56</v>
      </c>
    </row>
    <row r="430" spans="2:9" x14ac:dyDescent="0.25">
      <c r="B430" t="s">
        <v>5</v>
      </c>
      <c r="E430" s="8">
        <v>514.93999999999994</v>
      </c>
    </row>
    <row r="431" spans="2:9" x14ac:dyDescent="0.25">
      <c r="B431" t="s">
        <v>6</v>
      </c>
      <c r="E431" s="8">
        <v>302.45</v>
      </c>
    </row>
    <row r="432" spans="2:9" x14ac:dyDescent="0.25">
      <c r="B432" t="s">
        <v>7</v>
      </c>
      <c r="E432" s="8">
        <v>223.6</v>
      </c>
    </row>
    <row r="433" spans="2:5" x14ac:dyDescent="0.25">
      <c r="B433" t="s">
        <v>8</v>
      </c>
      <c r="E433" s="8">
        <v>21.82</v>
      </c>
    </row>
    <row r="434" spans="2:5" x14ac:dyDescent="0.25">
      <c r="B434" t="s">
        <v>9</v>
      </c>
      <c r="E434" s="8">
        <v>362.40999999999997</v>
      </c>
    </row>
    <row r="435" spans="2:5" ht="13.8" x14ac:dyDescent="0.25">
      <c r="B435" s="9"/>
      <c r="E435" s="10">
        <f>SUM(E428:E434)</f>
        <v>2846.93</v>
      </c>
    </row>
    <row r="437" spans="2:5" x14ac:dyDescent="0.25">
      <c r="B437" s="7" t="s">
        <v>10</v>
      </c>
    </row>
    <row r="438" spans="2:5" x14ac:dyDescent="0.25">
      <c r="B438" s="11" t="s">
        <v>11</v>
      </c>
      <c r="C438" s="12">
        <v>26.580000000000002</v>
      </c>
    </row>
    <row r="440" spans="2:5" x14ac:dyDescent="0.25">
      <c r="B440" t="s">
        <v>3</v>
      </c>
      <c r="E440" s="8">
        <v>691.21</v>
      </c>
    </row>
    <row r="441" spans="2:5" x14ac:dyDescent="0.25">
      <c r="B441" t="s">
        <v>4</v>
      </c>
      <c r="E441" s="8">
        <f>C423*C438</f>
        <v>186.06</v>
      </c>
    </row>
    <row r="442" spans="2:5" x14ac:dyDescent="0.25">
      <c r="B442" t="s">
        <v>5</v>
      </c>
      <c r="E442" s="8">
        <v>514.93999999999994</v>
      </c>
    </row>
    <row r="443" spans="2:5" x14ac:dyDescent="0.25">
      <c r="B443" t="s">
        <v>6</v>
      </c>
      <c r="E443" s="8">
        <v>302.45</v>
      </c>
    </row>
    <row r="444" spans="2:5" x14ac:dyDescent="0.25">
      <c r="B444" t="s">
        <v>7</v>
      </c>
      <c r="E444" s="8">
        <v>223.6</v>
      </c>
    </row>
    <row r="445" spans="2:5" ht="13.8" x14ac:dyDescent="0.25">
      <c r="B445" s="9"/>
      <c r="E445" s="13">
        <f>SUM(E440:E444)</f>
        <v>1918.26</v>
      </c>
    </row>
    <row r="447" spans="2:5" x14ac:dyDescent="0.25">
      <c r="B447" s="14" t="s">
        <v>12</v>
      </c>
    </row>
    <row r="448" spans="2:5" x14ac:dyDescent="0.25">
      <c r="B448" t="s">
        <v>13</v>
      </c>
      <c r="E448" s="8">
        <v>38.83</v>
      </c>
    </row>
    <row r="449" spans="2:9" x14ac:dyDescent="0.25">
      <c r="B449" t="s">
        <v>14</v>
      </c>
      <c r="E449" s="8">
        <v>93.070000000000007</v>
      </c>
    </row>
    <row r="450" spans="2:9" x14ac:dyDescent="0.25">
      <c r="B450" t="s">
        <v>15</v>
      </c>
      <c r="E450" s="8">
        <v>97.100000000000009</v>
      </c>
    </row>
    <row r="451" spans="2:9" x14ac:dyDescent="0.25">
      <c r="B451" t="s">
        <v>16</v>
      </c>
      <c r="E451" s="8">
        <v>132.97999999999999</v>
      </c>
    </row>
    <row r="453" spans="2:9" x14ac:dyDescent="0.25">
      <c r="B453" s="14" t="s">
        <v>17</v>
      </c>
    </row>
    <row r="454" spans="2:9" x14ac:dyDescent="0.25">
      <c r="B454" t="s">
        <v>18</v>
      </c>
      <c r="E454" s="8">
        <v>56.82</v>
      </c>
    </row>
    <row r="455" spans="2:9" x14ac:dyDescent="0.25">
      <c r="B455" t="s">
        <v>19</v>
      </c>
      <c r="E455" s="8">
        <v>18.96</v>
      </c>
    </row>
    <row r="456" spans="2:9" x14ac:dyDescent="0.25">
      <c r="B456" t="s">
        <v>20</v>
      </c>
      <c r="E456" s="8">
        <v>71.02000000000001</v>
      </c>
    </row>
    <row r="457" spans="2:9" x14ac:dyDescent="0.25">
      <c r="B457" t="s">
        <v>21</v>
      </c>
      <c r="E457" s="8">
        <v>23.700000000000003</v>
      </c>
    </row>
    <row r="458" spans="2:9" ht="13.8" thickBot="1" x14ac:dyDescent="0.3"/>
    <row r="459" spans="2:9" ht="15" thickTop="1" thickBot="1" x14ac:dyDescent="0.3">
      <c r="B459" s="5" t="s">
        <v>67</v>
      </c>
      <c r="E459" s="15">
        <f>12*E435+2*E445</f>
        <v>37999.679999999993</v>
      </c>
    </row>
    <row r="460" spans="2:9" ht="21.6" thickTop="1" x14ac:dyDescent="0.25">
      <c r="B460" s="16" t="s">
        <v>23</v>
      </c>
      <c r="E460" s="73"/>
    </row>
    <row r="462" spans="2:9" x14ac:dyDescent="0.25">
      <c r="B462" s="17"/>
      <c r="C462" s="17"/>
      <c r="D462" s="17"/>
      <c r="E462" s="17"/>
      <c r="F462" s="17"/>
      <c r="G462" s="17"/>
      <c r="H462" s="17"/>
      <c r="I462" s="17"/>
    </row>
    <row r="464" spans="2:9" ht="22.5" customHeight="1" x14ac:dyDescent="0.4">
      <c r="B464" s="81" t="s">
        <v>66</v>
      </c>
      <c r="C464" s="82"/>
    </row>
    <row r="466" spans="2:5" x14ac:dyDescent="0.25">
      <c r="B466" s="2" t="s">
        <v>0</v>
      </c>
      <c r="C466" s="3">
        <v>6</v>
      </c>
    </row>
    <row r="467" spans="2:5" x14ac:dyDescent="0.25">
      <c r="B467" s="2"/>
      <c r="C467" s="4"/>
    </row>
    <row r="468" spans="2:5" x14ac:dyDescent="0.25">
      <c r="B468" s="5" t="s">
        <v>1</v>
      </c>
      <c r="C468" s="6">
        <v>42.65</v>
      </c>
    </row>
    <row r="469" spans="2:5" x14ac:dyDescent="0.25">
      <c r="B469" s="2"/>
    </row>
    <row r="470" spans="2:5" x14ac:dyDescent="0.25">
      <c r="B470" s="7" t="s">
        <v>2</v>
      </c>
    </row>
    <row r="471" spans="2:5" x14ac:dyDescent="0.25">
      <c r="B471" t="s">
        <v>3</v>
      </c>
      <c r="E471" s="8">
        <v>1109.05</v>
      </c>
    </row>
    <row r="472" spans="2:5" x14ac:dyDescent="0.25">
      <c r="B472" t="s">
        <v>4</v>
      </c>
      <c r="E472" s="8">
        <f>C466*C468</f>
        <v>255.89999999999998</v>
      </c>
    </row>
    <row r="473" spans="2:5" x14ac:dyDescent="0.25">
      <c r="B473" t="s">
        <v>5</v>
      </c>
      <c r="E473" s="8">
        <v>509.84</v>
      </c>
    </row>
    <row r="474" spans="2:5" x14ac:dyDescent="0.25">
      <c r="B474" t="s">
        <v>6</v>
      </c>
      <c r="E474" s="8">
        <v>299.45</v>
      </c>
    </row>
    <row r="475" spans="2:5" x14ac:dyDescent="0.25">
      <c r="B475" t="s">
        <v>7</v>
      </c>
      <c r="E475" s="8">
        <v>221.38</v>
      </c>
    </row>
    <row r="476" spans="2:5" x14ac:dyDescent="0.25">
      <c r="B476" t="s">
        <v>8</v>
      </c>
      <c r="E476" s="8">
        <v>21.6</v>
      </c>
    </row>
    <row r="477" spans="2:5" x14ac:dyDescent="0.25">
      <c r="B477" t="s">
        <v>9</v>
      </c>
      <c r="E477" s="8">
        <v>358.82</v>
      </c>
    </row>
    <row r="478" spans="2:5" ht="13.8" x14ac:dyDescent="0.25">
      <c r="B478" s="9"/>
      <c r="E478" s="10">
        <f>SUM(E471:E477)</f>
        <v>2776.04</v>
      </c>
    </row>
    <row r="480" spans="2:5" x14ac:dyDescent="0.25">
      <c r="B480" s="7" t="s">
        <v>10</v>
      </c>
    </row>
    <row r="481" spans="2:5" x14ac:dyDescent="0.25">
      <c r="B481" s="11" t="s">
        <v>11</v>
      </c>
      <c r="C481" s="12">
        <v>26.31</v>
      </c>
    </row>
    <row r="483" spans="2:5" x14ac:dyDescent="0.25">
      <c r="B483" t="s">
        <v>3</v>
      </c>
      <c r="E483" s="8">
        <v>684.36</v>
      </c>
    </row>
    <row r="484" spans="2:5" x14ac:dyDescent="0.25">
      <c r="B484" t="s">
        <v>4</v>
      </c>
      <c r="E484" s="8">
        <f>C466*C481</f>
        <v>157.85999999999999</v>
      </c>
    </row>
    <row r="485" spans="2:5" x14ac:dyDescent="0.25">
      <c r="B485" t="s">
        <v>5</v>
      </c>
      <c r="E485" s="8">
        <v>509.84</v>
      </c>
    </row>
    <row r="486" spans="2:5" x14ac:dyDescent="0.25">
      <c r="B486" t="s">
        <v>6</v>
      </c>
      <c r="E486" s="8">
        <v>299.45</v>
      </c>
    </row>
    <row r="487" spans="2:5" x14ac:dyDescent="0.25">
      <c r="B487" t="s">
        <v>7</v>
      </c>
      <c r="E487" s="8">
        <v>221.38</v>
      </c>
    </row>
    <row r="488" spans="2:5" ht="13.8" x14ac:dyDescent="0.25">
      <c r="B488" s="9"/>
      <c r="E488" s="13">
        <f>SUM(E483:E487)</f>
        <v>1872.8899999999999</v>
      </c>
    </row>
    <row r="490" spans="2:5" x14ac:dyDescent="0.25">
      <c r="B490" s="14" t="s">
        <v>12</v>
      </c>
    </row>
    <row r="491" spans="2:5" x14ac:dyDescent="0.25">
      <c r="B491" t="s">
        <v>13</v>
      </c>
      <c r="E491" s="8">
        <v>38.44</v>
      </c>
    </row>
    <row r="492" spans="2:5" x14ac:dyDescent="0.25">
      <c r="B492" t="s">
        <v>14</v>
      </c>
      <c r="E492" s="8">
        <v>92.14</v>
      </c>
    </row>
    <row r="493" spans="2:5" x14ac:dyDescent="0.25">
      <c r="B493" t="s">
        <v>15</v>
      </c>
      <c r="E493" s="8">
        <v>96.13</v>
      </c>
    </row>
    <row r="494" spans="2:5" x14ac:dyDescent="0.25">
      <c r="B494" t="s">
        <v>16</v>
      </c>
      <c r="E494" s="8">
        <v>131.66</v>
      </c>
    </row>
    <row r="496" spans="2:5" x14ac:dyDescent="0.25">
      <c r="B496" s="14" t="s">
        <v>17</v>
      </c>
    </row>
    <row r="497" spans="2:9" x14ac:dyDescent="0.25">
      <c r="B497" t="s">
        <v>18</v>
      </c>
      <c r="E497" s="8">
        <v>56.25</v>
      </c>
    </row>
    <row r="498" spans="2:9" x14ac:dyDescent="0.25">
      <c r="B498" t="s">
        <v>19</v>
      </c>
      <c r="E498" s="8">
        <v>18.77</v>
      </c>
    </row>
    <row r="499" spans="2:9" x14ac:dyDescent="0.25">
      <c r="B499" t="s">
        <v>20</v>
      </c>
      <c r="E499" s="8">
        <v>70.31</v>
      </c>
    </row>
    <row r="500" spans="2:9" x14ac:dyDescent="0.25">
      <c r="B500" t="s">
        <v>21</v>
      </c>
      <c r="E500" s="8">
        <v>23.46</v>
      </c>
    </row>
    <row r="501" spans="2:9" ht="13.8" thickBot="1" x14ac:dyDescent="0.3"/>
    <row r="502" spans="2:9" ht="15" thickTop="1" thickBot="1" x14ac:dyDescent="0.3">
      <c r="B502" s="5" t="s">
        <v>68</v>
      </c>
      <c r="E502" s="15">
        <f>12*E478+2*E488</f>
        <v>37058.259999999995</v>
      </c>
    </row>
    <row r="503" spans="2:9" ht="21.6" thickTop="1" x14ac:dyDescent="0.25">
      <c r="B503" s="16" t="s">
        <v>23</v>
      </c>
      <c r="E503" s="73"/>
    </row>
    <row r="505" spans="2:9" x14ac:dyDescent="0.25">
      <c r="B505" s="17"/>
      <c r="C505" s="17"/>
      <c r="D505" s="17"/>
      <c r="E505" s="17"/>
      <c r="F505" s="17"/>
      <c r="G505" s="17"/>
      <c r="H505" s="17"/>
      <c r="I505" s="17"/>
    </row>
    <row r="507" spans="2:9" ht="21" x14ac:dyDescent="0.4">
      <c r="B507" s="1" t="s">
        <v>24</v>
      </c>
    </row>
    <row r="509" spans="2:9" x14ac:dyDescent="0.25">
      <c r="B509" s="2" t="s">
        <v>0</v>
      </c>
      <c r="C509" s="18">
        <v>5</v>
      </c>
    </row>
    <row r="510" spans="2:9" x14ac:dyDescent="0.25">
      <c r="B510" s="2"/>
      <c r="C510" s="4"/>
    </row>
    <row r="511" spans="2:9" x14ac:dyDescent="0.25">
      <c r="B511" s="5" t="s">
        <v>25</v>
      </c>
      <c r="C511" s="6">
        <v>42.65</v>
      </c>
    </row>
    <row r="513" spans="2:9" x14ac:dyDescent="0.25">
      <c r="B513" s="19" t="s">
        <v>2</v>
      </c>
      <c r="C513" s="20"/>
      <c r="D513" s="20"/>
      <c r="E513" s="21" t="s">
        <v>24</v>
      </c>
      <c r="F513" s="22"/>
      <c r="G513" s="20"/>
      <c r="H513" s="22"/>
      <c r="I513" s="22"/>
    </row>
    <row r="514" spans="2:9" x14ac:dyDescent="0.25">
      <c r="B514" t="s">
        <v>3</v>
      </c>
      <c r="E514" s="23">
        <v>1109.05</v>
      </c>
      <c r="F514" s="8"/>
      <c r="G514" s="24"/>
      <c r="H514" s="25"/>
      <c r="I514" s="26"/>
    </row>
    <row r="515" spans="2:9" x14ac:dyDescent="0.25">
      <c r="B515" t="s">
        <v>4</v>
      </c>
      <c r="E515" s="23">
        <f>C509*C511</f>
        <v>213.25</v>
      </c>
      <c r="F515" s="8"/>
      <c r="G515" s="24"/>
      <c r="H515" s="25"/>
      <c r="I515" s="26"/>
    </row>
    <row r="516" spans="2:9" x14ac:dyDescent="0.25">
      <c r="B516" t="s">
        <v>5</v>
      </c>
      <c r="E516" s="23">
        <v>509.84</v>
      </c>
      <c r="F516" s="8"/>
      <c r="G516" s="24"/>
      <c r="H516" s="25"/>
      <c r="I516" s="26"/>
    </row>
    <row r="517" spans="2:9" x14ac:dyDescent="0.25">
      <c r="B517" t="s">
        <v>6</v>
      </c>
      <c r="E517" s="23">
        <v>299.45</v>
      </c>
      <c r="F517" s="8"/>
      <c r="G517" s="24"/>
      <c r="H517" s="25"/>
      <c r="I517" s="26"/>
    </row>
    <row r="518" spans="2:9" x14ac:dyDescent="0.25">
      <c r="B518" t="s">
        <v>7</v>
      </c>
      <c r="E518" s="23">
        <v>221.38</v>
      </c>
      <c r="F518" s="8"/>
      <c r="G518" s="24"/>
      <c r="H518" s="25"/>
      <c r="I518" s="26"/>
    </row>
    <row r="519" spans="2:9" x14ac:dyDescent="0.25">
      <c r="B519" t="s">
        <v>8</v>
      </c>
      <c r="E519" s="23">
        <v>21.6</v>
      </c>
      <c r="F519" s="8"/>
      <c r="G519" s="24"/>
      <c r="H519" s="25"/>
      <c r="I519" s="26"/>
    </row>
    <row r="520" spans="2:9" x14ac:dyDescent="0.25">
      <c r="B520" t="s">
        <v>9</v>
      </c>
      <c r="E520" s="23">
        <v>358.82</v>
      </c>
      <c r="F520" s="8"/>
      <c r="G520" s="24"/>
      <c r="H520" s="25"/>
      <c r="I520" s="26"/>
    </row>
    <row r="521" spans="2:9" ht="13.8" x14ac:dyDescent="0.25">
      <c r="B521" s="9"/>
      <c r="C521" s="9"/>
      <c r="D521" s="9"/>
      <c r="E521" s="27">
        <f>SUM(E514:E520)</f>
        <v>2733.39</v>
      </c>
      <c r="F521" s="28"/>
      <c r="G521" s="29"/>
      <c r="H521" s="30"/>
      <c r="I521" s="30"/>
    </row>
    <row r="523" spans="2:9" x14ac:dyDescent="0.25">
      <c r="B523" s="5" t="s">
        <v>26</v>
      </c>
      <c r="C523" s="6">
        <v>26.31</v>
      </c>
      <c r="D523" s="5"/>
      <c r="E523" s="5" t="s">
        <v>27</v>
      </c>
      <c r="F523" s="6">
        <v>684.36</v>
      </c>
    </row>
    <row r="525" spans="2:9" x14ac:dyDescent="0.25">
      <c r="B525" s="31" t="s">
        <v>10</v>
      </c>
      <c r="D525" s="20"/>
      <c r="E525" s="32" t="s">
        <v>28</v>
      </c>
      <c r="F525" s="22" t="s">
        <v>29</v>
      </c>
      <c r="G525" s="22"/>
      <c r="H525" s="22"/>
      <c r="I525" s="22"/>
    </row>
    <row r="526" spans="2:9" x14ac:dyDescent="0.25">
      <c r="B526" t="s">
        <v>3</v>
      </c>
      <c r="E526" s="8">
        <v>684.36</v>
      </c>
      <c r="F526" s="33">
        <v>0</v>
      </c>
      <c r="H526" s="25"/>
      <c r="I526" s="26"/>
    </row>
    <row r="527" spans="2:9" x14ac:dyDescent="0.25">
      <c r="B527" t="s">
        <v>4</v>
      </c>
      <c r="E527" s="8">
        <f>C509*C523</f>
        <v>131.54999999999998</v>
      </c>
      <c r="F527" s="33">
        <v>0</v>
      </c>
      <c r="H527" s="25"/>
      <c r="I527" s="26"/>
    </row>
    <row r="528" spans="2:9" x14ac:dyDescent="0.25">
      <c r="B528" t="s">
        <v>5</v>
      </c>
      <c r="E528" s="8">
        <v>509.84</v>
      </c>
      <c r="F528" s="33">
        <v>0</v>
      </c>
      <c r="H528" s="25"/>
      <c r="I528" s="26"/>
    </row>
    <row r="529" spans="2:9" ht="13.8" x14ac:dyDescent="0.25">
      <c r="B529" t="s">
        <v>6</v>
      </c>
      <c r="C529" s="9"/>
      <c r="E529" s="8">
        <v>299.45</v>
      </c>
      <c r="F529" s="33">
        <v>0</v>
      </c>
      <c r="H529" s="25"/>
      <c r="I529" s="26"/>
    </row>
    <row r="530" spans="2:9" x14ac:dyDescent="0.25">
      <c r="B530" t="s">
        <v>7</v>
      </c>
      <c r="E530" s="8">
        <v>221.38</v>
      </c>
      <c r="F530" s="33">
        <v>0</v>
      </c>
      <c r="H530" s="25"/>
      <c r="I530" s="26"/>
    </row>
    <row r="531" spans="2:9" ht="13.8" x14ac:dyDescent="0.25">
      <c r="B531" s="9"/>
      <c r="D531" s="9"/>
      <c r="E531" s="28">
        <f>SUM(E526:E530)</f>
        <v>1846.58</v>
      </c>
      <c r="F531" s="34">
        <f>SUM(F526:F530)</f>
        <v>0</v>
      </c>
      <c r="G531" s="9"/>
      <c r="H531" s="9"/>
      <c r="I531" s="30"/>
    </row>
    <row r="533" spans="2:9" x14ac:dyDescent="0.25">
      <c r="B533" s="14" t="s">
        <v>12</v>
      </c>
      <c r="D533" s="20"/>
      <c r="E533" s="32" t="s">
        <v>24</v>
      </c>
      <c r="F533" s="22"/>
      <c r="G533" s="22"/>
      <c r="H533" s="22"/>
      <c r="I533" s="22"/>
    </row>
    <row r="534" spans="2:9" x14ac:dyDescent="0.25">
      <c r="B534" t="s">
        <v>13</v>
      </c>
      <c r="E534" s="35">
        <v>38.44</v>
      </c>
      <c r="F534" s="8"/>
      <c r="G534" s="36"/>
      <c r="H534" s="25"/>
      <c r="I534" s="26"/>
    </row>
    <row r="535" spans="2:9" x14ac:dyDescent="0.25">
      <c r="B535" t="s">
        <v>14</v>
      </c>
      <c r="E535" s="35">
        <v>92.14</v>
      </c>
      <c r="F535" s="8"/>
      <c r="G535" s="36"/>
      <c r="H535" s="25"/>
      <c r="I535" s="26"/>
    </row>
    <row r="536" spans="2:9" x14ac:dyDescent="0.25">
      <c r="B536" t="s">
        <v>15</v>
      </c>
      <c r="E536" s="35">
        <v>96.13</v>
      </c>
      <c r="F536" s="8"/>
      <c r="G536" s="36"/>
      <c r="H536" s="25"/>
      <c r="I536" s="26"/>
    </row>
    <row r="537" spans="2:9" x14ac:dyDescent="0.25">
      <c r="B537" t="s">
        <v>16</v>
      </c>
      <c r="E537" s="35">
        <v>131.66</v>
      </c>
      <c r="F537" s="8"/>
      <c r="G537" s="36"/>
      <c r="H537" s="25"/>
      <c r="I537" s="26"/>
    </row>
    <row r="539" spans="2:9" x14ac:dyDescent="0.25">
      <c r="B539" s="14" t="s">
        <v>17</v>
      </c>
      <c r="D539" s="20"/>
      <c r="E539" s="32" t="s">
        <v>24</v>
      </c>
      <c r="F539" s="22"/>
      <c r="G539" s="22"/>
      <c r="H539" s="22"/>
      <c r="I539" s="22"/>
    </row>
    <row r="540" spans="2:9" x14ac:dyDescent="0.25">
      <c r="B540" t="s">
        <v>18</v>
      </c>
      <c r="E540" s="35">
        <v>56.25</v>
      </c>
      <c r="F540" s="8"/>
      <c r="H540" s="25"/>
      <c r="I540" s="26"/>
    </row>
    <row r="541" spans="2:9" x14ac:dyDescent="0.25">
      <c r="B541" t="s">
        <v>19</v>
      </c>
      <c r="E541" s="35">
        <v>18.77</v>
      </c>
      <c r="F541" s="8"/>
      <c r="H541" s="25"/>
      <c r="I541" s="26"/>
    </row>
    <row r="542" spans="2:9" x14ac:dyDescent="0.25">
      <c r="B542" t="s">
        <v>20</v>
      </c>
      <c r="E542" s="35">
        <v>70.31</v>
      </c>
      <c r="F542" s="8"/>
      <c r="H542" s="25"/>
      <c r="I542" s="26"/>
    </row>
    <row r="543" spans="2:9" x14ac:dyDescent="0.25">
      <c r="B543" t="s">
        <v>21</v>
      </c>
      <c r="E543" s="35">
        <v>23.46</v>
      </c>
      <c r="F543" s="37"/>
      <c r="H543" s="25"/>
      <c r="I543" s="26"/>
    </row>
    <row r="544" spans="2:9" ht="13.8" thickBot="1" x14ac:dyDescent="0.3"/>
    <row r="545" spans="2:11" ht="15" thickTop="1" thickBot="1" x14ac:dyDescent="0.3">
      <c r="B545" s="5" t="s">
        <v>30</v>
      </c>
      <c r="E545" s="15">
        <f>12*E521+2*E531</f>
        <v>36493.839999999997</v>
      </c>
    </row>
    <row r="546" spans="2:11" ht="22.2" thickTop="1" thickBot="1" x14ac:dyDescent="0.3">
      <c r="B546" s="16" t="s">
        <v>23</v>
      </c>
      <c r="E546" s="38"/>
    </row>
    <row r="547" spans="2:11" ht="13.8" thickTop="1" x14ac:dyDescent="0.25">
      <c r="E547" s="38"/>
      <c r="F547" s="39" t="s">
        <v>31</v>
      </c>
      <c r="G547" s="40">
        <f>E550/E545</f>
        <v>0.94940022754525166</v>
      </c>
      <c r="H547" s="41" t="s">
        <v>32</v>
      </c>
    </row>
    <row r="548" spans="2:11" ht="13.8" thickBot="1" x14ac:dyDescent="0.3">
      <c r="E548" s="38"/>
      <c r="F548" s="42">
        <f>E545-E550</f>
        <v>1846.5799999999945</v>
      </c>
      <c r="G548" s="43"/>
      <c r="H548" s="44">
        <f>1-G547</f>
        <v>5.0599772454748337E-2</v>
      </c>
    </row>
    <row r="549" spans="2:11" ht="14.4" thickTop="1" thickBot="1" x14ac:dyDescent="0.3">
      <c r="E549" s="38"/>
    </row>
    <row r="550" spans="2:11" ht="15" thickTop="1" thickBot="1" x14ac:dyDescent="0.3">
      <c r="B550" s="11" t="s">
        <v>33</v>
      </c>
      <c r="C550" s="11"/>
      <c r="D550" s="11"/>
      <c r="E550" s="45">
        <f>12*E521+E531</f>
        <v>34647.26</v>
      </c>
      <c r="K550" s="36"/>
    </row>
    <row r="551" spans="2:11" ht="21.6" thickTop="1" x14ac:dyDescent="0.25">
      <c r="B551" s="16" t="s">
        <v>23</v>
      </c>
    </row>
    <row r="552" spans="2:11" x14ac:dyDescent="0.25">
      <c r="K552" s="46"/>
    </row>
    <row r="553" spans="2:11" hidden="1" x14ac:dyDescent="0.25">
      <c r="C553" s="26">
        <f>E545/1568</f>
        <v>23.274132653061223</v>
      </c>
      <c r="D553" s="26">
        <f>E545/1680</f>
        <v>21.722523809523807</v>
      </c>
      <c r="E553" s="26">
        <f>E550/1680</f>
        <v>20.62336904761905</v>
      </c>
      <c r="F553">
        <f>E553/C553</f>
        <v>0.88610687904223484</v>
      </c>
      <c r="G553">
        <f>D553/C553</f>
        <v>0.93333333333333335</v>
      </c>
      <c r="H553">
        <f>E550/E657</f>
        <v>0.88278671816875454</v>
      </c>
      <c r="K553" s="46"/>
    </row>
    <row r="554" spans="2:11" ht="13.8" thickBot="1" x14ac:dyDescent="0.3">
      <c r="C554" s="26"/>
      <c r="D554" s="26"/>
      <c r="E554" s="26"/>
      <c r="K554" s="46"/>
    </row>
    <row r="555" spans="2:11" ht="14.4" thickTop="1" x14ac:dyDescent="0.25">
      <c r="B555" s="47" t="s">
        <v>34</v>
      </c>
      <c r="C555" s="48" t="s">
        <v>35</v>
      </c>
      <c r="D555" s="49" t="s">
        <v>36</v>
      </c>
      <c r="E555" s="50"/>
      <c r="F555" s="50"/>
      <c r="G555" s="51"/>
      <c r="H555" s="52">
        <f>1-G553</f>
        <v>6.6666666666666652E-2</v>
      </c>
      <c r="K555" s="46"/>
    </row>
    <row r="556" spans="2:11" ht="13.8" x14ac:dyDescent="0.25">
      <c r="B556" s="47" t="s">
        <v>37</v>
      </c>
      <c r="C556" s="53"/>
      <c r="D556" s="54"/>
      <c r="E556" s="54"/>
      <c r="F556" s="54"/>
      <c r="G556" s="54"/>
      <c r="H556" s="55"/>
      <c r="K556" s="46"/>
    </row>
    <row r="557" spans="2:11" ht="14.4" thickBot="1" x14ac:dyDescent="0.3">
      <c r="B557" s="47" t="s">
        <v>38</v>
      </c>
      <c r="C557" s="56" t="s">
        <v>39</v>
      </c>
      <c r="D557" s="57" t="s">
        <v>40</v>
      </c>
      <c r="E557" s="58"/>
      <c r="F557" s="58"/>
      <c r="G557" s="59"/>
      <c r="H557" s="60">
        <f>1-F553</f>
        <v>0.11389312095776516</v>
      </c>
      <c r="K557" s="46"/>
    </row>
    <row r="558" spans="2:11" ht="13.8" thickTop="1" x14ac:dyDescent="0.25"/>
    <row r="560" spans="2:11" ht="13.8" thickBot="1" x14ac:dyDescent="0.3"/>
    <row r="561" spans="2:9" s="65" customFormat="1" ht="22.2" thickTop="1" thickBot="1" x14ac:dyDescent="0.45">
      <c r="B561" s="61" t="s">
        <v>41</v>
      </c>
      <c r="C561" s="62"/>
      <c r="D561" s="62"/>
      <c r="E561" s="62"/>
      <c r="F561" s="63">
        <f>E657-E550</f>
        <v>4600.3399999999892</v>
      </c>
      <c r="G561" s="62"/>
      <c r="H561" s="64">
        <f>1-H553</f>
        <v>0.11721328183124546</v>
      </c>
    </row>
    <row r="562" spans="2:9" ht="13.8" thickTop="1" x14ac:dyDescent="0.25"/>
    <row r="563" spans="2:9" x14ac:dyDescent="0.25">
      <c r="B563" s="17"/>
      <c r="C563" s="17"/>
      <c r="D563" s="17"/>
      <c r="E563" s="17"/>
      <c r="F563" s="17"/>
      <c r="G563" s="17"/>
      <c r="H563" s="17"/>
      <c r="I563" s="17"/>
    </row>
    <row r="565" spans="2:9" ht="22.5" customHeight="1" x14ac:dyDescent="0.4">
      <c r="B565" s="1" t="s">
        <v>42</v>
      </c>
    </row>
    <row r="567" spans="2:9" x14ac:dyDescent="0.25">
      <c r="B567" s="2" t="s">
        <v>0</v>
      </c>
      <c r="C567" s="3">
        <v>5</v>
      </c>
    </row>
    <row r="568" spans="2:9" x14ac:dyDescent="0.25">
      <c r="B568" s="2"/>
      <c r="C568" s="4"/>
    </row>
    <row r="569" spans="2:9" x14ac:dyDescent="0.25">
      <c r="B569" s="5" t="s">
        <v>1</v>
      </c>
      <c r="C569" s="6">
        <v>42.65</v>
      </c>
    </row>
    <row r="570" spans="2:9" x14ac:dyDescent="0.25">
      <c r="B570" s="2"/>
    </row>
    <row r="571" spans="2:9" x14ac:dyDescent="0.25">
      <c r="B571" s="7" t="s">
        <v>2</v>
      </c>
    </row>
    <row r="572" spans="2:9" x14ac:dyDescent="0.25">
      <c r="B572" t="s">
        <v>3</v>
      </c>
      <c r="E572" s="8">
        <v>1109.05</v>
      </c>
    </row>
    <row r="573" spans="2:9" x14ac:dyDescent="0.25">
      <c r="B573" t="s">
        <v>4</v>
      </c>
      <c r="E573" s="8">
        <f>C567*C569</f>
        <v>213.25</v>
      </c>
    </row>
    <row r="574" spans="2:9" x14ac:dyDescent="0.25">
      <c r="B574" t="s">
        <v>5</v>
      </c>
      <c r="E574" s="8">
        <v>509.84</v>
      </c>
    </row>
    <row r="575" spans="2:9" x14ac:dyDescent="0.25">
      <c r="B575" t="s">
        <v>6</v>
      </c>
      <c r="E575" s="8">
        <v>299.45</v>
      </c>
    </row>
    <row r="576" spans="2:9" x14ac:dyDescent="0.25">
      <c r="B576" t="s">
        <v>7</v>
      </c>
      <c r="E576" s="8">
        <v>221.38</v>
      </c>
    </row>
    <row r="577" spans="2:5" x14ac:dyDescent="0.25">
      <c r="B577" t="s">
        <v>8</v>
      </c>
      <c r="E577" s="8">
        <v>21.6</v>
      </c>
    </row>
    <row r="578" spans="2:5" x14ac:dyDescent="0.25">
      <c r="B578" t="s">
        <v>9</v>
      </c>
      <c r="E578" s="8">
        <v>358.82</v>
      </c>
    </row>
    <row r="579" spans="2:5" ht="13.8" x14ac:dyDescent="0.25">
      <c r="B579" s="9"/>
      <c r="E579" s="10">
        <f>SUM(E572:E578)</f>
        <v>2733.39</v>
      </c>
    </row>
    <row r="581" spans="2:5" x14ac:dyDescent="0.25">
      <c r="B581" s="7" t="s">
        <v>10</v>
      </c>
    </row>
    <row r="582" spans="2:5" x14ac:dyDescent="0.25">
      <c r="B582" s="11" t="s">
        <v>11</v>
      </c>
      <c r="C582" s="12">
        <v>26.31</v>
      </c>
    </row>
    <row r="584" spans="2:5" x14ac:dyDescent="0.25">
      <c r="B584" t="s">
        <v>3</v>
      </c>
      <c r="E584" s="8">
        <v>684.36</v>
      </c>
    </row>
    <row r="585" spans="2:5" x14ac:dyDescent="0.25">
      <c r="B585" t="s">
        <v>4</v>
      </c>
      <c r="E585" s="8">
        <f>C567*C582</f>
        <v>131.54999999999998</v>
      </c>
    </row>
    <row r="586" spans="2:5" x14ac:dyDescent="0.25">
      <c r="B586" t="s">
        <v>5</v>
      </c>
      <c r="E586" s="8">
        <v>509.84</v>
      </c>
    </row>
    <row r="587" spans="2:5" x14ac:dyDescent="0.25">
      <c r="B587" t="s">
        <v>6</v>
      </c>
      <c r="E587" s="8">
        <v>299.45</v>
      </c>
    </row>
    <row r="588" spans="2:5" x14ac:dyDescent="0.25">
      <c r="B588" t="s">
        <v>7</v>
      </c>
      <c r="E588" s="8">
        <v>221.38</v>
      </c>
    </row>
    <row r="589" spans="2:5" ht="13.8" x14ac:dyDescent="0.25">
      <c r="B589" s="9"/>
      <c r="E589" s="13">
        <f>SUM(E584:E588)</f>
        <v>1846.58</v>
      </c>
    </row>
    <row r="591" spans="2:5" x14ac:dyDescent="0.25">
      <c r="B591" s="14" t="s">
        <v>12</v>
      </c>
    </row>
    <row r="592" spans="2:5" x14ac:dyDescent="0.25">
      <c r="B592" t="s">
        <v>13</v>
      </c>
      <c r="E592" s="8">
        <v>38.44</v>
      </c>
    </row>
    <row r="593" spans="2:5" x14ac:dyDescent="0.25">
      <c r="B593" t="s">
        <v>14</v>
      </c>
      <c r="E593" s="8">
        <v>92.14</v>
      </c>
    </row>
    <row r="594" spans="2:5" x14ac:dyDescent="0.25">
      <c r="B594" t="s">
        <v>15</v>
      </c>
      <c r="E594" s="8">
        <v>96.13</v>
      </c>
    </row>
    <row r="595" spans="2:5" x14ac:dyDescent="0.25">
      <c r="B595" t="s">
        <v>16</v>
      </c>
      <c r="E595" s="8">
        <v>131.66</v>
      </c>
    </row>
    <row r="597" spans="2:5" x14ac:dyDescent="0.25">
      <c r="B597" s="14" t="s">
        <v>17</v>
      </c>
    </row>
    <row r="598" spans="2:5" x14ac:dyDescent="0.25">
      <c r="B598" t="s">
        <v>18</v>
      </c>
      <c r="E598" s="8">
        <v>56.25</v>
      </c>
    </row>
    <row r="599" spans="2:5" x14ac:dyDescent="0.25">
      <c r="B599" t="s">
        <v>19</v>
      </c>
      <c r="E599" s="8">
        <v>18.77</v>
      </c>
    </row>
    <row r="600" spans="2:5" x14ac:dyDescent="0.25">
      <c r="B600" t="s">
        <v>20</v>
      </c>
      <c r="E600" s="8">
        <v>70.31</v>
      </c>
    </row>
    <row r="601" spans="2:5" x14ac:dyDescent="0.25">
      <c r="B601" t="s">
        <v>21</v>
      </c>
      <c r="E601" s="8">
        <v>23.46</v>
      </c>
    </row>
    <row r="602" spans="2:5" ht="13.8" thickBot="1" x14ac:dyDescent="0.3"/>
    <row r="603" spans="2:5" ht="15" thickTop="1" thickBot="1" x14ac:dyDescent="0.3">
      <c r="B603" s="5" t="s">
        <v>43</v>
      </c>
      <c r="E603" s="15">
        <f>12*E579+2*E589</f>
        <v>36493.839999999997</v>
      </c>
    </row>
    <row r="604" spans="2:5" ht="21.6" thickTop="1" x14ac:dyDescent="0.25">
      <c r="B604" s="16" t="s">
        <v>23</v>
      </c>
      <c r="E604" s="73"/>
    </row>
    <row r="605" spans="2:5" x14ac:dyDescent="0.25">
      <c r="E605" s="73"/>
    </row>
    <row r="606" spans="2:5" ht="13.8" thickBot="1" x14ac:dyDescent="0.3">
      <c r="E606" s="73"/>
    </row>
    <row r="607" spans="2:5" ht="15" thickTop="1" thickBot="1" x14ac:dyDescent="0.3">
      <c r="B607" s="11" t="s">
        <v>44</v>
      </c>
      <c r="C607" s="11"/>
      <c r="E607" s="45">
        <f>E662-E603</f>
        <v>1177.8700000000026</v>
      </c>
    </row>
    <row r="608" spans="2:5" ht="52.5" customHeight="1" thickTop="1" x14ac:dyDescent="0.25">
      <c r="B608" s="16" t="s">
        <v>45</v>
      </c>
    </row>
    <row r="611" spans="2:9" x14ac:dyDescent="0.25">
      <c r="B611" s="17"/>
      <c r="C611" s="17"/>
      <c r="D611" s="17"/>
      <c r="E611" s="17"/>
      <c r="F611" s="17"/>
      <c r="G611" s="17"/>
      <c r="H611" s="17"/>
      <c r="I611" s="17"/>
    </row>
    <row r="613" spans="2:9" ht="22.5" customHeight="1" x14ac:dyDescent="0.4">
      <c r="B613" s="1" t="s">
        <v>46</v>
      </c>
    </row>
    <row r="615" spans="2:9" x14ac:dyDescent="0.25">
      <c r="B615" s="2" t="s">
        <v>0</v>
      </c>
      <c r="C615" s="18">
        <v>5</v>
      </c>
    </row>
    <row r="616" spans="2:9" x14ac:dyDescent="0.25">
      <c r="B616" s="2"/>
      <c r="C616" s="4"/>
    </row>
    <row r="617" spans="2:9" x14ac:dyDescent="0.25">
      <c r="B617" s="5" t="s">
        <v>47</v>
      </c>
      <c r="C617" s="6">
        <v>44.65</v>
      </c>
    </row>
    <row r="618" spans="2:9" x14ac:dyDescent="0.25">
      <c r="B618" s="2"/>
      <c r="C618" s="4"/>
    </row>
    <row r="619" spans="2:9" x14ac:dyDescent="0.25">
      <c r="B619" s="11" t="s">
        <v>48</v>
      </c>
      <c r="C619" s="12">
        <v>42.65</v>
      </c>
    </row>
    <row r="621" spans="2:9" s="20" customFormat="1" x14ac:dyDescent="0.25">
      <c r="E621" s="21" t="s">
        <v>49</v>
      </c>
      <c r="F621" s="22" t="s">
        <v>50</v>
      </c>
      <c r="H621" s="22" t="s">
        <v>51</v>
      </c>
      <c r="I621" s="22" t="s">
        <v>52</v>
      </c>
    </row>
    <row r="622" spans="2:9" x14ac:dyDescent="0.25">
      <c r="B622" t="s">
        <v>3</v>
      </c>
      <c r="E622" s="8">
        <v>1161.3</v>
      </c>
      <c r="F622" s="8">
        <v>1109.05</v>
      </c>
      <c r="G622" s="24">
        <f t="shared" ref="G622:G628" si="0">F622/E622</f>
        <v>0.95500731938344963</v>
      </c>
      <c r="H622" s="25">
        <f t="shared" ref="H622:H628" si="1">1-G622</f>
        <v>4.4992680616550373E-2</v>
      </c>
      <c r="I622" s="26">
        <f t="shared" ref="I622:I629" si="2">E622-F622</f>
        <v>52.25</v>
      </c>
    </row>
    <row r="623" spans="2:9" x14ac:dyDescent="0.25">
      <c r="B623" t="s">
        <v>4</v>
      </c>
      <c r="E623" s="8">
        <f>C617*C615</f>
        <v>223.25</v>
      </c>
      <c r="F623" s="8">
        <f>C615*C619</f>
        <v>213.25</v>
      </c>
      <c r="G623" s="24">
        <f t="shared" si="0"/>
        <v>0.95520716685330342</v>
      </c>
      <c r="H623" s="25">
        <f t="shared" si="1"/>
        <v>4.4792833146696576E-2</v>
      </c>
      <c r="I623" s="26">
        <f t="shared" si="2"/>
        <v>10</v>
      </c>
    </row>
    <row r="624" spans="2:9" x14ac:dyDescent="0.25">
      <c r="B624" t="s">
        <v>5</v>
      </c>
      <c r="E624" s="8">
        <v>536.66999999999996</v>
      </c>
      <c r="F624" s="8">
        <v>509.84</v>
      </c>
      <c r="G624" s="24">
        <f t="shared" si="0"/>
        <v>0.95000652169862299</v>
      </c>
      <c r="H624" s="25">
        <f t="shared" si="1"/>
        <v>4.9993478301377015E-2</v>
      </c>
      <c r="I624" s="26">
        <f t="shared" si="2"/>
        <v>26.829999999999984</v>
      </c>
    </row>
    <row r="625" spans="2:9" x14ac:dyDescent="0.25">
      <c r="B625" t="s">
        <v>6</v>
      </c>
      <c r="E625" s="8">
        <v>311.92</v>
      </c>
      <c r="F625" s="8">
        <v>299.45</v>
      </c>
      <c r="G625" s="24">
        <f t="shared" si="0"/>
        <v>0.96002180046165675</v>
      </c>
      <c r="H625" s="25">
        <f t="shared" si="1"/>
        <v>3.9978199538343251E-2</v>
      </c>
      <c r="I625" s="26">
        <f t="shared" si="2"/>
        <v>12.470000000000027</v>
      </c>
    </row>
    <row r="626" spans="2:9" x14ac:dyDescent="0.25">
      <c r="B626" t="s">
        <v>7</v>
      </c>
      <c r="E626" s="8">
        <v>230.6</v>
      </c>
      <c r="F626" s="8">
        <v>221.38</v>
      </c>
      <c r="G626" s="24">
        <f t="shared" si="0"/>
        <v>0.96001734605377276</v>
      </c>
      <c r="H626" s="25">
        <f t="shared" si="1"/>
        <v>3.9982653946227242E-2</v>
      </c>
      <c r="I626" s="26">
        <f t="shared" si="2"/>
        <v>9.2199999999999989</v>
      </c>
    </row>
    <row r="627" spans="2:9" x14ac:dyDescent="0.25">
      <c r="B627" t="s">
        <v>8</v>
      </c>
      <c r="E627" s="8">
        <v>22.5</v>
      </c>
      <c r="F627" s="8">
        <v>21.6</v>
      </c>
      <c r="G627" s="24">
        <f t="shared" si="0"/>
        <v>0.96000000000000008</v>
      </c>
      <c r="H627" s="25">
        <f t="shared" si="1"/>
        <v>3.9999999999999925E-2</v>
      </c>
      <c r="I627" s="26">
        <f t="shared" si="2"/>
        <v>0.89999999999999858</v>
      </c>
    </row>
    <row r="628" spans="2:9" x14ac:dyDescent="0.25">
      <c r="B628" t="s">
        <v>9</v>
      </c>
      <c r="E628" s="8">
        <v>373.77</v>
      </c>
      <c r="F628" s="8">
        <v>358.82</v>
      </c>
      <c r="G628" s="24">
        <f t="shared" si="0"/>
        <v>0.96000214035369347</v>
      </c>
      <c r="H628" s="25">
        <f t="shared" si="1"/>
        <v>3.9997859646306533E-2</v>
      </c>
      <c r="I628" s="26">
        <f t="shared" si="2"/>
        <v>14.949999999999989</v>
      </c>
    </row>
    <row r="629" spans="2:9" s="9" customFormat="1" ht="13.8" x14ac:dyDescent="0.25">
      <c r="E629" s="28">
        <f>SUM(E622:E628)</f>
        <v>2860.0099999999998</v>
      </c>
      <c r="F629" s="28">
        <f>SUM(F622:F628)</f>
        <v>2733.39</v>
      </c>
      <c r="G629" s="29"/>
      <c r="H629" s="30"/>
      <c r="I629" s="30">
        <f t="shared" si="2"/>
        <v>126.61999999999989</v>
      </c>
    </row>
    <row r="630" spans="2:9" x14ac:dyDescent="0.25">
      <c r="E630" s="13"/>
      <c r="F630" s="13"/>
      <c r="G630" s="66"/>
      <c r="H630" s="74"/>
    </row>
    <row r="631" spans="2:9" x14ac:dyDescent="0.25">
      <c r="B631" s="5" t="s">
        <v>53</v>
      </c>
      <c r="C631" s="67">
        <v>44.65</v>
      </c>
      <c r="D631" s="5"/>
      <c r="E631" s="5" t="s">
        <v>54</v>
      </c>
      <c r="F631" s="67">
        <v>1161.3</v>
      </c>
    </row>
    <row r="632" spans="2:9" x14ac:dyDescent="0.25">
      <c r="C632" s="68"/>
      <c r="F632" s="68"/>
    </row>
    <row r="633" spans="2:9" x14ac:dyDescent="0.25">
      <c r="B633" s="11" t="s">
        <v>55</v>
      </c>
      <c r="C633" s="69">
        <v>23.98</v>
      </c>
      <c r="D633" s="11"/>
      <c r="E633" s="11" t="s">
        <v>56</v>
      </c>
      <c r="F633" s="69">
        <v>623.62</v>
      </c>
    </row>
    <row r="635" spans="2:9" s="20" customFormat="1" x14ac:dyDescent="0.25">
      <c r="C635"/>
      <c r="E635" s="32" t="s">
        <v>57</v>
      </c>
      <c r="F635" s="22" t="s">
        <v>58</v>
      </c>
      <c r="G635" s="22"/>
      <c r="H635" s="22" t="s">
        <v>51</v>
      </c>
      <c r="I635" s="22" t="s">
        <v>52</v>
      </c>
    </row>
    <row r="636" spans="2:9" x14ac:dyDescent="0.25">
      <c r="B636" t="s">
        <v>3</v>
      </c>
      <c r="E636" s="8">
        <v>1161.3</v>
      </c>
      <c r="F636" s="8">
        <v>623.62</v>
      </c>
      <c r="G636">
        <f>F636/E636</f>
        <v>0.53700163609747698</v>
      </c>
      <c r="H636" s="25">
        <f>1-G636</f>
        <v>0.46299836390252302</v>
      </c>
      <c r="I636" s="26">
        <f t="shared" ref="I636:I641" si="3">E636-F636</f>
        <v>537.67999999999995</v>
      </c>
    </row>
    <row r="637" spans="2:9" x14ac:dyDescent="0.25">
      <c r="B637" t="s">
        <v>4</v>
      </c>
      <c r="E637" s="8">
        <f>C615*C631</f>
        <v>223.25</v>
      </c>
      <c r="F637" s="8">
        <f>C615*C633</f>
        <v>119.9</v>
      </c>
      <c r="G637">
        <f>F637/E637</f>
        <v>0.53706606942889146</v>
      </c>
      <c r="H637" s="25">
        <f>1-G637</f>
        <v>0.46293393057110854</v>
      </c>
      <c r="I637" s="26">
        <f t="shared" si="3"/>
        <v>103.35</v>
      </c>
    </row>
    <row r="638" spans="2:9" x14ac:dyDescent="0.25">
      <c r="B638" t="s">
        <v>5</v>
      </c>
      <c r="E638" s="8">
        <v>536.66999999999996</v>
      </c>
      <c r="F638" s="8">
        <v>509.84</v>
      </c>
      <c r="G638">
        <f>F638/E638</f>
        <v>0.95000652169862299</v>
      </c>
      <c r="H638" s="25">
        <f>1-G638</f>
        <v>4.9993478301377015E-2</v>
      </c>
      <c r="I638" s="26">
        <f t="shared" si="3"/>
        <v>26.829999999999984</v>
      </c>
    </row>
    <row r="639" spans="2:9" ht="13.8" x14ac:dyDescent="0.25">
      <c r="B639" t="s">
        <v>6</v>
      </c>
      <c r="C639" s="9"/>
      <c r="E639" s="8">
        <v>311.92</v>
      </c>
      <c r="F639" s="8">
        <v>299.45</v>
      </c>
      <c r="G639">
        <f>F639/E639</f>
        <v>0.96002180046165675</v>
      </c>
      <c r="H639" s="25">
        <f>1-G639</f>
        <v>3.9978199538343251E-2</v>
      </c>
      <c r="I639" s="26">
        <f t="shared" si="3"/>
        <v>12.470000000000027</v>
      </c>
    </row>
    <row r="640" spans="2:9" x14ac:dyDescent="0.25">
      <c r="B640" t="s">
        <v>7</v>
      </c>
      <c r="E640" s="8">
        <v>230.6</v>
      </c>
      <c r="F640" s="8">
        <v>221.38</v>
      </c>
      <c r="G640">
        <f>F640/E640</f>
        <v>0.96001734605377276</v>
      </c>
      <c r="H640" s="25">
        <f>1-G640</f>
        <v>3.9982653946227242E-2</v>
      </c>
      <c r="I640" s="26">
        <f t="shared" si="3"/>
        <v>9.2199999999999989</v>
      </c>
    </row>
    <row r="641" spans="2:9" s="9" customFormat="1" ht="13.8" x14ac:dyDescent="0.25">
      <c r="C641"/>
      <c r="E641" s="28">
        <f>SUM(E636:E640)</f>
        <v>2463.7399999999998</v>
      </c>
      <c r="F641" s="28">
        <f>SUM(F636:F640)</f>
        <v>1774.19</v>
      </c>
      <c r="I641" s="30">
        <f t="shared" si="3"/>
        <v>689.54999999999973</v>
      </c>
    </row>
    <row r="644" spans="2:9" s="20" customFormat="1" x14ac:dyDescent="0.25">
      <c r="B644" s="14" t="s">
        <v>12</v>
      </c>
      <c r="C644"/>
      <c r="E644" s="32" t="s">
        <v>49</v>
      </c>
      <c r="F644" s="22" t="s">
        <v>59</v>
      </c>
      <c r="G644" s="22"/>
      <c r="H644" s="22" t="s">
        <v>51</v>
      </c>
      <c r="I644" s="22" t="s">
        <v>52</v>
      </c>
    </row>
    <row r="645" spans="2:9" x14ac:dyDescent="0.25">
      <c r="B645" t="s">
        <v>13</v>
      </c>
      <c r="E645" s="8">
        <v>40.04</v>
      </c>
      <c r="F645" s="8">
        <v>38.44</v>
      </c>
      <c r="G645" s="36">
        <f>F645/E645</f>
        <v>0.96003996003995995</v>
      </c>
      <c r="H645" s="25">
        <f>1-G645</f>
        <v>3.996003996004005E-2</v>
      </c>
      <c r="I645" s="26">
        <f>E645-F645</f>
        <v>1.6000000000000014</v>
      </c>
    </row>
    <row r="646" spans="2:9" x14ac:dyDescent="0.25">
      <c r="B646" t="s">
        <v>14</v>
      </c>
      <c r="E646" s="8">
        <v>95.97</v>
      </c>
      <c r="F646" s="8">
        <v>92.14</v>
      </c>
      <c r="G646" s="36">
        <f>F646/E646</f>
        <v>0.96009169532145466</v>
      </c>
      <c r="H646" s="25">
        <f>1-G646</f>
        <v>3.9908304678545337E-2</v>
      </c>
      <c r="I646" s="26">
        <f>E646-F646</f>
        <v>3.8299999999999983</v>
      </c>
    </row>
    <row r="647" spans="2:9" x14ac:dyDescent="0.25">
      <c r="B647" t="s">
        <v>15</v>
      </c>
      <c r="E647" s="8">
        <v>100.13</v>
      </c>
      <c r="F647" s="8">
        <v>96.13</v>
      </c>
      <c r="G647" s="36">
        <f>F647/E647</f>
        <v>0.96005193248776588</v>
      </c>
      <c r="H647" s="25">
        <f>1-G647</f>
        <v>3.994806751223412E-2</v>
      </c>
      <c r="I647" s="26">
        <f>E647-F647</f>
        <v>4</v>
      </c>
    </row>
    <row r="648" spans="2:9" x14ac:dyDescent="0.25">
      <c r="B648" t="s">
        <v>16</v>
      </c>
      <c r="E648" s="8">
        <v>137.13999999999999</v>
      </c>
      <c r="F648" s="8">
        <v>131.66</v>
      </c>
      <c r="G648" s="36">
        <f>F648/E648</f>
        <v>0.96004083418404562</v>
      </c>
      <c r="H648" s="25">
        <f>1-G648</f>
        <v>3.9959165815954378E-2</v>
      </c>
      <c r="I648" s="26">
        <f>E648-F648</f>
        <v>5.4799999999999898</v>
      </c>
    </row>
    <row r="650" spans="2:9" s="20" customFormat="1" x14ac:dyDescent="0.25">
      <c r="B650" s="14" t="s">
        <v>17</v>
      </c>
      <c r="C650"/>
      <c r="E650" s="32" t="s">
        <v>49</v>
      </c>
      <c r="F650" s="22" t="s">
        <v>59</v>
      </c>
      <c r="G650" s="22"/>
      <c r="H650" s="22" t="s">
        <v>51</v>
      </c>
      <c r="I650" s="22" t="s">
        <v>52</v>
      </c>
    </row>
    <row r="651" spans="2:9" x14ac:dyDescent="0.25">
      <c r="B651" t="s">
        <v>18</v>
      </c>
      <c r="E651" s="8">
        <v>58.59</v>
      </c>
      <c r="F651" s="8">
        <v>56.25</v>
      </c>
      <c r="G651">
        <f>F651/E651</f>
        <v>0.96006144393241166</v>
      </c>
      <c r="H651" s="25">
        <f>1-G651</f>
        <v>3.9938556067588338E-2</v>
      </c>
      <c r="I651" s="26">
        <f>E651-F651</f>
        <v>2.3400000000000034</v>
      </c>
    </row>
    <row r="652" spans="2:9" x14ac:dyDescent="0.25">
      <c r="B652" t="s">
        <v>19</v>
      </c>
      <c r="E652" s="8">
        <v>19.55</v>
      </c>
      <c r="F652" s="8">
        <v>18.77</v>
      </c>
      <c r="G652">
        <f>F652/E652</f>
        <v>0.96010230179028122</v>
      </c>
      <c r="H652" s="25">
        <f>1-G652</f>
        <v>3.9897698209718779E-2</v>
      </c>
      <c r="I652" s="26">
        <f>E652-F652</f>
        <v>0.78000000000000114</v>
      </c>
    </row>
    <row r="653" spans="2:9" x14ac:dyDescent="0.25">
      <c r="B653" t="s">
        <v>20</v>
      </c>
      <c r="E653" s="8">
        <v>73.23</v>
      </c>
      <c r="F653" s="8">
        <v>70.31</v>
      </c>
      <c r="G653">
        <f>F653/E653</f>
        <v>0.96012563157176023</v>
      </c>
      <c r="H653" s="25">
        <f>1-G653</f>
        <v>3.987436842823977E-2</v>
      </c>
      <c r="I653" s="26">
        <f>E653-F653</f>
        <v>2.9200000000000017</v>
      </c>
    </row>
    <row r="654" spans="2:9" x14ac:dyDescent="0.25">
      <c r="B654" t="s">
        <v>21</v>
      </c>
      <c r="E654" s="8">
        <v>24.43</v>
      </c>
      <c r="F654" s="37">
        <v>23.46</v>
      </c>
      <c r="G654">
        <f>F654/E654</f>
        <v>0.9602947196070406</v>
      </c>
      <c r="H654" s="25">
        <f>1-G654</f>
        <v>3.9705280392959397E-2</v>
      </c>
      <c r="I654" s="26">
        <f>E654-F654</f>
        <v>0.96999999999999886</v>
      </c>
    </row>
    <row r="656" spans="2:9" ht="13.8" thickBot="1" x14ac:dyDescent="0.3"/>
    <row r="657" spans="2:8" ht="15" thickTop="1" thickBot="1" x14ac:dyDescent="0.3">
      <c r="B657" s="5" t="s">
        <v>60</v>
      </c>
      <c r="E657" s="15">
        <f>12*E629+2*E641</f>
        <v>39247.599999999991</v>
      </c>
    </row>
    <row r="658" spans="2:8" ht="22.2" thickTop="1" thickBot="1" x14ac:dyDescent="0.3">
      <c r="B658" s="16" t="s">
        <v>23</v>
      </c>
      <c r="E658" s="38"/>
    </row>
    <row r="659" spans="2:8" ht="13.8" thickTop="1" x14ac:dyDescent="0.25">
      <c r="E659" s="38"/>
      <c r="F659" s="39" t="s">
        <v>31</v>
      </c>
      <c r="G659" s="71">
        <f>E662/E657</f>
        <v>0.95984748111986484</v>
      </c>
      <c r="H659" s="41" t="s">
        <v>32</v>
      </c>
    </row>
    <row r="660" spans="2:8" ht="13.8" thickBot="1" x14ac:dyDescent="0.3">
      <c r="E660" s="38"/>
      <c r="F660" s="42">
        <f>E657-E662</f>
        <v>1575.8899999999921</v>
      </c>
      <c r="G660" s="72"/>
      <c r="H660" s="44">
        <f>1-G659</f>
        <v>4.0152518880135157E-2</v>
      </c>
    </row>
    <row r="661" spans="2:8" ht="14.4" thickTop="1" thickBot="1" x14ac:dyDescent="0.3">
      <c r="E661" s="38"/>
    </row>
    <row r="662" spans="2:8" ht="15" thickTop="1" thickBot="1" x14ac:dyDescent="0.3">
      <c r="B662" s="11" t="s">
        <v>61</v>
      </c>
      <c r="C662" s="11"/>
      <c r="D662" s="11"/>
      <c r="E662" s="45">
        <f>5*E629+7*F629+E641+F641</f>
        <v>37671.71</v>
      </c>
    </row>
    <row r="663" spans="2:8" ht="21.6" thickTop="1" x14ac:dyDescent="0.25">
      <c r="B663" s="16" t="s">
        <v>23</v>
      </c>
    </row>
  </sheetData>
  <dataValidations count="1">
    <dataValidation type="list" allowBlank="1" showInputMessage="1" showErrorMessage="1" sqref="F509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61" max="16383" man="1"/>
    <brk id="6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0"/>
  </sheetPr>
  <dimension ref="A1:K667"/>
  <sheetViews>
    <sheetView zoomScaleNormal="100" workbookViewId="0">
      <selection activeCell="E34" sqref="E34:E43"/>
    </sheetView>
  </sheetViews>
  <sheetFormatPr baseColWidth="10" defaultRowHeight="13.2" x14ac:dyDescent="0.25"/>
  <cols>
    <col min="2" max="2" width="41.109375" customWidth="1"/>
    <col min="4" max="4" width="13.6640625" customWidth="1"/>
    <col min="5" max="5" width="27.109375" customWidth="1"/>
    <col min="6" max="6" width="23.44140625" bestFit="1" customWidth="1"/>
    <col min="7" max="7" width="13.10937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637.85</v>
      </c>
      <c r="F14" s="8"/>
    </row>
    <row r="15" spans="1:6" x14ac:dyDescent="0.25">
      <c r="B15" t="s">
        <v>6</v>
      </c>
      <c r="E15" s="8">
        <v>368.01</v>
      </c>
      <c r="F15" s="8"/>
    </row>
    <row r="16" spans="1:6" x14ac:dyDescent="0.25">
      <c r="B16" t="s">
        <v>7</v>
      </c>
      <c r="E16" s="8">
        <v>186.69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2931.25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30.61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795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637.85</v>
      </c>
      <c r="F27" s="8"/>
    </row>
    <row r="28" spans="2:6" x14ac:dyDescent="0.25">
      <c r="B28" t="s">
        <v>6</v>
      </c>
      <c r="E28" s="8">
        <v>368.01</v>
      </c>
      <c r="F28" s="8"/>
    </row>
    <row r="29" spans="2:6" x14ac:dyDescent="0.25">
      <c r="B29" t="s">
        <v>7</v>
      </c>
      <c r="E29" s="8">
        <v>186.69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1987.55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39150.1</v>
      </c>
      <c r="F46" s="97"/>
    </row>
    <row r="47" spans="2:6" ht="21.6" thickTop="1" x14ac:dyDescent="0.25">
      <c r="B47" s="98" t="s">
        <v>88</v>
      </c>
    </row>
    <row r="49" spans="1:9" x14ac:dyDescent="0.25">
      <c r="B49" s="17"/>
      <c r="C49" s="17"/>
      <c r="D49" s="17"/>
      <c r="E49" s="17"/>
      <c r="F49" s="17"/>
      <c r="G49" s="17"/>
      <c r="H49" s="17"/>
      <c r="I49" s="17"/>
    </row>
    <row r="51" spans="1:9" ht="21" x14ac:dyDescent="0.4">
      <c r="A51" s="94"/>
      <c r="B51" s="1" t="s">
        <v>91</v>
      </c>
    </row>
    <row r="53" spans="1:9" x14ac:dyDescent="0.25">
      <c r="B53" s="2" t="s">
        <v>82</v>
      </c>
      <c r="C53" s="78">
        <v>0</v>
      </c>
    </row>
    <row r="54" spans="1:9" x14ac:dyDescent="0.25">
      <c r="B54" s="2"/>
      <c r="C54" s="68"/>
    </row>
    <row r="55" spans="1:9" x14ac:dyDescent="0.25">
      <c r="B55" s="5" t="s">
        <v>83</v>
      </c>
      <c r="C55" s="95">
        <v>0</v>
      </c>
      <c r="D55" s="85"/>
      <c r="E55" s="91"/>
      <c r="F55" s="91"/>
    </row>
    <row r="56" spans="1:9" x14ac:dyDescent="0.25">
      <c r="B56" s="5"/>
      <c r="C56" s="67"/>
      <c r="D56" s="85"/>
      <c r="E56" s="91"/>
      <c r="F56" s="91"/>
    </row>
    <row r="57" spans="1:9" x14ac:dyDescent="0.25">
      <c r="B57" s="5" t="s">
        <v>1</v>
      </c>
      <c r="C57" s="67">
        <v>49.59</v>
      </c>
      <c r="D57" s="85"/>
      <c r="E57" s="91"/>
      <c r="F57" s="91"/>
    </row>
    <row r="58" spans="1:9" x14ac:dyDescent="0.25">
      <c r="B58" s="5"/>
      <c r="C58" s="67"/>
      <c r="D58" s="85"/>
      <c r="E58" s="91"/>
      <c r="F58" s="91"/>
    </row>
    <row r="59" spans="1:9" x14ac:dyDescent="0.25">
      <c r="B59" s="5" t="s">
        <v>84</v>
      </c>
      <c r="C59" s="67">
        <v>187.06</v>
      </c>
      <c r="D59" s="85"/>
      <c r="E59" s="91"/>
      <c r="F59" s="91"/>
    </row>
    <row r="60" spans="1:9" x14ac:dyDescent="0.25">
      <c r="B60" s="2"/>
    </row>
    <row r="61" spans="1:9" x14ac:dyDescent="0.25">
      <c r="B61" s="7" t="s">
        <v>2</v>
      </c>
    </row>
    <row r="62" spans="1:9" x14ac:dyDescent="0.25">
      <c r="B62" t="s">
        <v>3</v>
      </c>
      <c r="E62" s="8">
        <v>1288.31</v>
      </c>
      <c r="F62" s="8"/>
    </row>
    <row r="63" spans="1:9" x14ac:dyDescent="0.25">
      <c r="B63" t="s">
        <v>4</v>
      </c>
      <c r="E63" s="8">
        <f>C53*C57</f>
        <v>0</v>
      </c>
      <c r="F63" s="8"/>
    </row>
    <row r="64" spans="1:9" x14ac:dyDescent="0.25">
      <c r="B64" t="s">
        <v>5</v>
      </c>
      <c r="E64" s="8">
        <v>634.75</v>
      </c>
      <c r="F64" s="8"/>
    </row>
    <row r="65" spans="2:6" x14ac:dyDescent="0.25">
      <c r="B65" t="s">
        <v>6</v>
      </c>
      <c r="E65" s="8">
        <v>366.22</v>
      </c>
      <c r="F65" s="8"/>
    </row>
    <row r="66" spans="2:6" x14ac:dyDescent="0.25">
      <c r="B66" t="s">
        <v>7</v>
      </c>
      <c r="E66" s="8">
        <v>185.78</v>
      </c>
      <c r="F66" s="8"/>
    </row>
    <row r="67" spans="2:6" x14ac:dyDescent="0.25">
      <c r="B67" t="s">
        <v>8</v>
      </c>
      <c r="E67" s="8">
        <v>25.11</v>
      </c>
      <c r="F67" s="8"/>
    </row>
    <row r="68" spans="2:6" x14ac:dyDescent="0.25">
      <c r="B68" t="s">
        <v>9</v>
      </c>
      <c r="E68" s="8">
        <v>416.83</v>
      </c>
      <c r="F68" s="8"/>
    </row>
    <row r="69" spans="2:6" x14ac:dyDescent="0.25">
      <c r="B69" t="s">
        <v>85</v>
      </c>
      <c r="E69" s="8">
        <f>C55*C59</f>
        <v>0</v>
      </c>
      <c r="F69" s="8"/>
    </row>
    <row r="70" spans="2:6" ht="13.8" x14ac:dyDescent="0.25">
      <c r="B70" s="9"/>
      <c r="E70" s="96">
        <f>SUM(E62:E69)</f>
        <v>2917</v>
      </c>
      <c r="F70" s="96"/>
    </row>
    <row r="72" spans="2:6" x14ac:dyDescent="0.25">
      <c r="B72" s="7" t="s">
        <v>10</v>
      </c>
    </row>
    <row r="73" spans="2:6" x14ac:dyDescent="0.25">
      <c r="B73" s="11" t="s">
        <v>11</v>
      </c>
      <c r="C73" s="69">
        <v>30.61</v>
      </c>
      <c r="D73" s="86"/>
    </row>
    <row r="74" spans="2:6" x14ac:dyDescent="0.25">
      <c r="B74" s="20"/>
    </row>
    <row r="75" spans="2:6" x14ac:dyDescent="0.25">
      <c r="B75" t="s">
        <v>3</v>
      </c>
      <c r="E75" s="8">
        <v>795</v>
      </c>
      <c r="F75" s="8"/>
    </row>
    <row r="76" spans="2:6" x14ac:dyDescent="0.25">
      <c r="B76" t="s">
        <v>4</v>
      </c>
      <c r="E76" s="8">
        <f>C53*C73</f>
        <v>0</v>
      </c>
      <c r="F76" s="8"/>
    </row>
    <row r="77" spans="2:6" x14ac:dyDescent="0.25">
      <c r="B77" t="s">
        <v>5</v>
      </c>
      <c r="E77" s="8">
        <v>634.75</v>
      </c>
      <c r="F77" s="8"/>
    </row>
    <row r="78" spans="2:6" x14ac:dyDescent="0.25">
      <c r="B78" t="s">
        <v>6</v>
      </c>
      <c r="E78" s="8">
        <v>366.22</v>
      </c>
      <c r="F78" s="8"/>
    </row>
    <row r="79" spans="2:6" x14ac:dyDescent="0.25">
      <c r="B79" t="s">
        <v>7</v>
      </c>
      <c r="E79" s="8">
        <v>185.78</v>
      </c>
      <c r="F79" s="8"/>
    </row>
    <row r="80" spans="2:6" x14ac:dyDescent="0.25">
      <c r="B80" t="s">
        <v>86</v>
      </c>
      <c r="E80" s="8">
        <f>C55*C59</f>
        <v>0</v>
      </c>
      <c r="F80" s="8"/>
    </row>
    <row r="81" spans="2:6" ht="13.8" x14ac:dyDescent="0.25">
      <c r="B81" s="9"/>
      <c r="E81" s="28">
        <f>SUM(E75:E79)</f>
        <v>1981.75</v>
      </c>
      <c r="F81" s="28"/>
    </row>
    <row r="83" spans="2:6" x14ac:dyDescent="0.25">
      <c r="B83" s="14" t="s">
        <v>12</v>
      </c>
    </row>
    <row r="84" spans="2:6" x14ac:dyDescent="0.25">
      <c r="B84" t="s">
        <v>13</v>
      </c>
      <c r="E84" s="8">
        <v>44.67</v>
      </c>
    </row>
    <row r="85" spans="2:6" x14ac:dyDescent="0.25">
      <c r="B85" t="s">
        <v>14</v>
      </c>
      <c r="E85" s="8">
        <v>107.07</v>
      </c>
    </row>
    <row r="86" spans="2:6" x14ac:dyDescent="0.25">
      <c r="B86" t="s">
        <v>15</v>
      </c>
      <c r="E86" s="8">
        <v>111.7</v>
      </c>
    </row>
    <row r="87" spans="2:6" x14ac:dyDescent="0.25">
      <c r="B87" t="s">
        <v>16</v>
      </c>
      <c r="E87" s="8">
        <v>152.97</v>
      </c>
    </row>
    <row r="89" spans="2:6" x14ac:dyDescent="0.25">
      <c r="B89" s="14" t="s">
        <v>17</v>
      </c>
    </row>
    <row r="90" spans="2:6" x14ac:dyDescent="0.25">
      <c r="B90" t="s">
        <v>18</v>
      </c>
      <c r="E90" s="8">
        <v>65.36</v>
      </c>
    </row>
    <row r="91" spans="2:6" x14ac:dyDescent="0.25">
      <c r="B91" t="s">
        <v>19</v>
      </c>
      <c r="E91" s="8">
        <v>21.81</v>
      </c>
    </row>
    <row r="92" spans="2:6" x14ac:dyDescent="0.25">
      <c r="B92" t="s">
        <v>20</v>
      </c>
      <c r="E92" s="8">
        <v>81.709999999999994</v>
      </c>
    </row>
    <row r="93" spans="2:6" x14ac:dyDescent="0.25">
      <c r="B93" t="s">
        <v>21</v>
      </c>
      <c r="E93" s="8">
        <v>27.27</v>
      </c>
    </row>
    <row r="95" spans="2:6" ht="13.8" thickBot="1" x14ac:dyDescent="0.3"/>
    <row r="96" spans="2:6" ht="15" thickTop="1" thickBot="1" x14ac:dyDescent="0.3">
      <c r="B96" s="5" t="s">
        <v>92</v>
      </c>
      <c r="E96" s="15">
        <f>12*E70+2*E81</f>
        <v>38967.5</v>
      </c>
      <c r="F96" s="97"/>
    </row>
    <row r="97" spans="1:9" ht="21.6" thickTop="1" x14ac:dyDescent="0.25">
      <c r="B97" s="98" t="s">
        <v>88</v>
      </c>
    </row>
    <row r="99" spans="1:9" x14ac:dyDescent="0.25">
      <c r="B99" s="17"/>
      <c r="C99" s="17"/>
      <c r="D99" s="17"/>
      <c r="E99" s="17"/>
      <c r="F99" s="17"/>
      <c r="G99" s="17"/>
      <c r="H99" s="17"/>
      <c r="I99" s="17"/>
    </row>
    <row r="101" spans="1:9" ht="21" x14ac:dyDescent="0.4">
      <c r="A101" s="94"/>
      <c r="B101" s="1" t="s">
        <v>89</v>
      </c>
    </row>
    <row r="103" spans="1:9" x14ac:dyDescent="0.25">
      <c r="B103" s="2" t="s">
        <v>82</v>
      </c>
      <c r="C103" s="78">
        <v>0</v>
      </c>
    </row>
    <row r="104" spans="1:9" x14ac:dyDescent="0.25">
      <c r="B104" s="2"/>
      <c r="C104" s="68"/>
    </row>
    <row r="105" spans="1:9" x14ac:dyDescent="0.25">
      <c r="B105" s="5" t="s">
        <v>83</v>
      </c>
      <c r="C105" s="95">
        <v>0</v>
      </c>
      <c r="D105" s="85"/>
      <c r="E105" s="91"/>
      <c r="F105" s="91"/>
    </row>
    <row r="106" spans="1:9" x14ac:dyDescent="0.25">
      <c r="B106" s="5"/>
      <c r="C106" s="67"/>
      <c r="D106" s="85"/>
      <c r="E106" s="91"/>
      <c r="F106" s="91"/>
    </row>
    <row r="107" spans="1:9" x14ac:dyDescent="0.25">
      <c r="B107" s="5" t="s">
        <v>1</v>
      </c>
      <c r="C107" s="67">
        <v>48.38</v>
      </c>
      <c r="D107" s="85"/>
      <c r="E107" s="91"/>
      <c r="F107" s="91"/>
    </row>
    <row r="108" spans="1:9" x14ac:dyDescent="0.25">
      <c r="B108" s="5"/>
      <c r="C108" s="67"/>
      <c r="D108" s="85"/>
      <c r="E108" s="91"/>
      <c r="F108" s="91"/>
    </row>
    <row r="109" spans="1:9" x14ac:dyDescent="0.25">
      <c r="B109" s="5" t="s">
        <v>84</v>
      </c>
      <c r="C109" s="67">
        <v>182.5</v>
      </c>
      <c r="D109" s="85"/>
      <c r="E109" s="91"/>
      <c r="F109" s="91"/>
    </row>
    <row r="110" spans="1:9" x14ac:dyDescent="0.25">
      <c r="B110" s="2"/>
    </row>
    <row r="111" spans="1:9" x14ac:dyDescent="0.25">
      <c r="B111" s="7" t="s">
        <v>2</v>
      </c>
    </row>
    <row r="112" spans="1:9" x14ac:dyDescent="0.25">
      <c r="B112" t="s">
        <v>3</v>
      </c>
      <c r="E112" s="8">
        <v>1256.8900000000001</v>
      </c>
      <c r="F112" s="8"/>
    </row>
    <row r="113" spans="2:6" x14ac:dyDescent="0.25">
      <c r="B113" t="s">
        <v>4</v>
      </c>
      <c r="E113" s="8">
        <f>C103*C107</f>
        <v>0</v>
      </c>
      <c r="F113" s="8"/>
    </row>
    <row r="114" spans="2:6" x14ac:dyDescent="0.25">
      <c r="B114" t="s">
        <v>5</v>
      </c>
      <c r="E114" s="8">
        <v>619.27</v>
      </c>
      <c r="F114" s="8"/>
    </row>
    <row r="115" spans="2:6" x14ac:dyDescent="0.25">
      <c r="B115" t="s">
        <v>6</v>
      </c>
      <c r="E115" s="8">
        <v>357.29</v>
      </c>
      <c r="F115" s="8"/>
    </row>
    <row r="116" spans="2:6" x14ac:dyDescent="0.25">
      <c r="B116" t="s">
        <v>7</v>
      </c>
      <c r="E116" s="8">
        <v>181.25</v>
      </c>
      <c r="F116" s="8"/>
    </row>
    <row r="117" spans="2:6" x14ac:dyDescent="0.25">
      <c r="B117" t="s">
        <v>8</v>
      </c>
      <c r="E117" s="8">
        <v>24.5</v>
      </c>
      <c r="F117" s="8"/>
    </row>
    <row r="118" spans="2:6" x14ac:dyDescent="0.25">
      <c r="B118" t="s">
        <v>9</v>
      </c>
      <c r="E118" s="8">
        <v>406.66</v>
      </c>
      <c r="F118" s="8"/>
    </row>
    <row r="119" spans="2:6" x14ac:dyDescent="0.25">
      <c r="B119" t="s">
        <v>85</v>
      </c>
      <c r="E119" s="8">
        <f>C105*C109</f>
        <v>0</v>
      </c>
      <c r="F119" s="8"/>
    </row>
    <row r="120" spans="2:6" ht="13.8" x14ac:dyDescent="0.25">
      <c r="B120" s="9"/>
      <c r="E120" s="96">
        <f>SUM(E112:E119)</f>
        <v>2845.86</v>
      </c>
      <c r="F120" s="96"/>
    </row>
    <row r="122" spans="2:6" x14ac:dyDescent="0.25">
      <c r="B122" s="7" t="s">
        <v>10</v>
      </c>
    </row>
    <row r="123" spans="2:6" x14ac:dyDescent="0.25">
      <c r="B123" s="11" t="s">
        <v>11</v>
      </c>
      <c r="C123" s="69">
        <v>29.86</v>
      </c>
      <c r="D123" s="86"/>
    </row>
    <row r="124" spans="2:6" x14ac:dyDescent="0.25">
      <c r="B124" s="20"/>
    </row>
    <row r="125" spans="2:6" x14ac:dyDescent="0.25">
      <c r="B125" t="s">
        <v>3</v>
      </c>
      <c r="E125" s="8">
        <v>775.61</v>
      </c>
      <c r="F125" s="8"/>
    </row>
    <row r="126" spans="2:6" x14ac:dyDescent="0.25">
      <c r="B126" t="s">
        <v>4</v>
      </c>
      <c r="E126" s="8">
        <f>C103*C123</f>
        <v>0</v>
      </c>
      <c r="F126" s="8"/>
    </row>
    <row r="127" spans="2:6" x14ac:dyDescent="0.25">
      <c r="B127" t="s">
        <v>5</v>
      </c>
      <c r="E127" s="8">
        <v>619.27</v>
      </c>
      <c r="F127" s="8"/>
    </row>
    <row r="128" spans="2:6" x14ac:dyDescent="0.25">
      <c r="B128" t="s">
        <v>6</v>
      </c>
      <c r="E128" s="8">
        <v>357.29</v>
      </c>
      <c r="F128" s="8"/>
    </row>
    <row r="129" spans="2:6" x14ac:dyDescent="0.25">
      <c r="B129" t="s">
        <v>7</v>
      </c>
      <c r="E129" s="8">
        <v>181.25</v>
      </c>
      <c r="F129" s="8"/>
    </row>
    <row r="130" spans="2:6" x14ac:dyDescent="0.25">
      <c r="B130" t="s">
        <v>86</v>
      </c>
      <c r="E130" s="8">
        <f>C105*C109</f>
        <v>0</v>
      </c>
      <c r="F130" s="8"/>
    </row>
    <row r="131" spans="2:6" ht="13.8" x14ac:dyDescent="0.25">
      <c r="B131" s="9"/>
      <c r="E131" s="28">
        <f>SUM(E125:E129)</f>
        <v>1933.42</v>
      </c>
      <c r="F131" s="28"/>
    </row>
    <row r="133" spans="2:6" x14ac:dyDescent="0.25">
      <c r="B133" s="14" t="s">
        <v>12</v>
      </c>
    </row>
    <row r="134" spans="2:6" x14ac:dyDescent="0.25">
      <c r="B134" t="s">
        <v>13</v>
      </c>
      <c r="E134" s="8">
        <v>43.58</v>
      </c>
    </row>
    <row r="135" spans="2:6" x14ac:dyDescent="0.25">
      <c r="B135" t="s">
        <v>14</v>
      </c>
      <c r="E135" s="8">
        <v>104.46</v>
      </c>
    </row>
    <row r="136" spans="2:6" x14ac:dyDescent="0.25">
      <c r="B136" t="s">
        <v>15</v>
      </c>
      <c r="E136" s="8">
        <v>108.98</v>
      </c>
    </row>
    <row r="137" spans="2:6" x14ac:dyDescent="0.25">
      <c r="B137" t="s">
        <v>16</v>
      </c>
      <c r="E137" s="8">
        <v>149.24</v>
      </c>
    </row>
    <row r="139" spans="2:6" x14ac:dyDescent="0.25">
      <c r="B139" s="14" t="s">
        <v>17</v>
      </c>
    </row>
    <row r="140" spans="2:6" x14ac:dyDescent="0.25">
      <c r="B140" t="s">
        <v>18</v>
      </c>
      <c r="E140" s="8">
        <v>63.77</v>
      </c>
    </row>
    <row r="141" spans="2:6" x14ac:dyDescent="0.25">
      <c r="B141" t="s">
        <v>19</v>
      </c>
      <c r="E141" s="8">
        <v>21.28</v>
      </c>
    </row>
    <row r="142" spans="2:6" x14ac:dyDescent="0.25">
      <c r="B142" t="s">
        <v>20</v>
      </c>
      <c r="E142" s="8">
        <v>79.72</v>
      </c>
    </row>
    <row r="143" spans="2:6" x14ac:dyDescent="0.25">
      <c r="B143" t="s">
        <v>21</v>
      </c>
      <c r="E143" s="8">
        <v>26.6</v>
      </c>
    </row>
    <row r="145" spans="1:9" ht="13.8" thickBot="1" x14ac:dyDescent="0.3"/>
    <row r="146" spans="1:9" ht="15" thickTop="1" thickBot="1" x14ac:dyDescent="0.3">
      <c r="B146" s="5" t="s">
        <v>90</v>
      </c>
      <c r="E146" s="15">
        <f>12*E120+2*E131</f>
        <v>38017.160000000003</v>
      </c>
      <c r="F146" s="97"/>
    </row>
    <row r="147" spans="1:9" ht="21.6" thickTop="1" x14ac:dyDescent="0.25">
      <c r="B147" s="98" t="s">
        <v>88</v>
      </c>
    </row>
    <row r="149" spans="1:9" x14ac:dyDescent="0.25">
      <c r="B149" s="17"/>
      <c r="C149" s="17"/>
      <c r="D149" s="17"/>
      <c r="E149" s="17"/>
      <c r="F149" s="17"/>
      <c r="G149" s="17"/>
      <c r="H149" s="17"/>
      <c r="I149" s="17"/>
    </row>
    <row r="150" spans="1:9" s="93" customFormat="1" x14ac:dyDescent="0.25"/>
    <row r="152" spans="1:9" ht="21" x14ac:dyDescent="0.4">
      <c r="A152" s="94"/>
      <c r="B152" s="1" t="s">
        <v>81</v>
      </c>
    </row>
    <row r="154" spans="1:9" x14ac:dyDescent="0.25">
      <c r="B154" s="2" t="s">
        <v>82</v>
      </c>
      <c r="C154" s="78">
        <v>0</v>
      </c>
    </row>
    <row r="155" spans="1:9" x14ac:dyDescent="0.25">
      <c r="B155" s="2"/>
      <c r="C155" s="68"/>
    </row>
    <row r="156" spans="1:9" x14ac:dyDescent="0.25">
      <c r="B156" s="5" t="s">
        <v>83</v>
      </c>
      <c r="C156" s="95">
        <v>0</v>
      </c>
      <c r="D156" s="85"/>
      <c r="E156" s="91"/>
      <c r="F156" s="91"/>
    </row>
    <row r="157" spans="1:9" x14ac:dyDescent="0.25">
      <c r="B157" s="5"/>
      <c r="C157" s="67"/>
      <c r="D157" s="85"/>
      <c r="E157" s="91"/>
      <c r="F157" s="91"/>
    </row>
    <row r="158" spans="1:9" x14ac:dyDescent="0.25">
      <c r="B158" s="5" t="s">
        <v>1</v>
      </c>
      <c r="C158" s="67">
        <v>47.67</v>
      </c>
      <c r="D158" s="85"/>
      <c r="E158" s="91"/>
      <c r="F158" s="91"/>
    </row>
    <row r="159" spans="1:9" x14ac:dyDescent="0.25">
      <c r="B159" s="5"/>
      <c r="C159" s="67"/>
      <c r="D159" s="85"/>
      <c r="E159" s="91"/>
      <c r="F159" s="91"/>
    </row>
    <row r="160" spans="1:9" x14ac:dyDescent="0.25">
      <c r="B160" s="5" t="s">
        <v>84</v>
      </c>
      <c r="C160" s="67">
        <v>179.86</v>
      </c>
      <c r="D160" s="85"/>
      <c r="E160" s="91"/>
      <c r="F160" s="91"/>
    </row>
    <row r="161" spans="2:6" x14ac:dyDescent="0.25">
      <c r="B161" s="2"/>
    </row>
    <row r="162" spans="2:6" x14ac:dyDescent="0.25">
      <c r="B162" s="7" t="s">
        <v>2</v>
      </c>
    </row>
    <row r="163" spans="2:6" x14ac:dyDescent="0.25">
      <c r="B163" t="s">
        <v>3</v>
      </c>
      <c r="E163" s="8">
        <v>1238.68</v>
      </c>
      <c r="F163" s="8"/>
    </row>
    <row r="164" spans="2:6" x14ac:dyDescent="0.25">
      <c r="B164" t="s">
        <v>4</v>
      </c>
      <c r="E164" s="8">
        <f>C154*C158</f>
        <v>0</v>
      </c>
      <c r="F164" s="8"/>
    </row>
    <row r="165" spans="2:6" x14ac:dyDescent="0.25">
      <c r="B165" t="s">
        <v>5</v>
      </c>
      <c r="E165" s="8">
        <v>610.29999999999995</v>
      </c>
      <c r="F165" s="8"/>
    </row>
    <row r="166" spans="2:6" x14ac:dyDescent="0.25">
      <c r="B166" t="s">
        <v>6</v>
      </c>
      <c r="E166" s="8">
        <v>341.25</v>
      </c>
      <c r="F166" s="8"/>
    </row>
    <row r="167" spans="2:6" x14ac:dyDescent="0.25">
      <c r="B167" t="s">
        <v>7</v>
      </c>
      <c r="E167" s="8">
        <v>178.62</v>
      </c>
      <c r="F167" s="8"/>
    </row>
    <row r="168" spans="2:6" x14ac:dyDescent="0.25">
      <c r="B168" t="s">
        <v>8</v>
      </c>
      <c r="E168" s="8">
        <v>24.14</v>
      </c>
      <c r="F168" s="8"/>
    </row>
    <row r="169" spans="2:6" x14ac:dyDescent="0.25">
      <c r="B169" t="s">
        <v>9</v>
      </c>
      <c r="E169" s="8">
        <v>400.77</v>
      </c>
      <c r="F169" s="8"/>
    </row>
    <row r="170" spans="2:6" x14ac:dyDescent="0.25">
      <c r="B170" t="s">
        <v>85</v>
      </c>
      <c r="E170" s="8">
        <f>C156*C160</f>
        <v>0</v>
      </c>
      <c r="F170" s="8"/>
    </row>
    <row r="171" spans="2:6" ht="13.8" x14ac:dyDescent="0.25">
      <c r="B171" s="9"/>
      <c r="E171" s="96">
        <f>SUM(E163:E170)</f>
        <v>2793.7599999999998</v>
      </c>
      <c r="F171" s="96"/>
    </row>
    <row r="173" spans="2:6" x14ac:dyDescent="0.25">
      <c r="B173" s="7" t="s">
        <v>10</v>
      </c>
    </row>
    <row r="174" spans="2:6" x14ac:dyDescent="0.25">
      <c r="B174" s="11" t="s">
        <v>11</v>
      </c>
      <c r="C174" s="69">
        <v>29.43</v>
      </c>
      <c r="D174" s="86"/>
    </row>
    <row r="175" spans="2:6" x14ac:dyDescent="0.25">
      <c r="B175" s="20"/>
    </row>
    <row r="176" spans="2:6" x14ac:dyDescent="0.25">
      <c r="B176" t="s">
        <v>3</v>
      </c>
      <c r="E176" s="8">
        <v>764.37</v>
      </c>
      <c r="F176" s="8"/>
    </row>
    <row r="177" spans="2:6" x14ac:dyDescent="0.25">
      <c r="B177" t="s">
        <v>4</v>
      </c>
      <c r="E177" s="8">
        <f>C154*C174</f>
        <v>0</v>
      </c>
      <c r="F177" s="8"/>
    </row>
    <row r="178" spans="2:6" x14ac:dyDescent="0.25">
      <c r="B178" t="s">
        <v>5</v>
      </c>
      <c r="E178" s="8">
        <v>610.29999999999995</v>
      </c>
      <c r="F178" s="8"/>
    </row>
    <row r="179" spans="2:6" x14ac:dyDescent="0.25">
      <c r="B179" t="s">
        <v>6</v>
      </c>
      <c r="E179" s="8">
        <v>341.25</v>
      </c>
      <c r="F179" s="8"/>
    </row>
    <row r="180" spans="2:6" x14ac:dyDescent="0.25">
      <c r="B180" t="s">
        <v>7</v>
      </c>
      <c r="E180" s="8">
        <v>178.62</v>
      </c>
      <c r="F180" s="8"/>
    </row>
    <row r="181" spans="2:6" x14ac:dyDescent="0.25">
      <c r="B181" t="s">
        <v>86</v>
      </c>
      <c r="E181" s="8">
        <f>C156*C160</f>
        <v>0</v>
      </c>
      <c r="F181" s="8"/>
    </row>
    <row r="182" spans="2:6" ht="13.8" x14ac:dyDescent="0.25">
      <c r="B182" s="9"/>
      <c r="E182" s="28">
        <f>SUM(E176:E180)</f>
        <v>1894.54</v>
      </c>
      <c r="F182" s="28"/>
    </row>
    <row r="184" spans="2:6" x14ac:dyDescent="0.25">
      <c r="B184" s="14" t="s">
        <v>12</v>
      </c>
    </row>
    <row r="185" spans="2:6" x14ac:dyDescent="0.25">
      <c r="B185" t="s">
        <v>13</v>
      </c>
      <c r="E185" s="8">
        <v>42.95</v>
      </c>
    </row>
    <row r="186" spans="2:6" x14ac:dyDescent="0.25">
      <c r="B186" t="s">
        <v>14</v>
      </c>
      <c r="E186" s="8">
        <v>102.95</v>
      </c>
    </row>
    <row r="187" spans="2:6" x14ac:dyDescent="0.25">
      <c r="B187" t="s">
        <v>15</v>
      </c>
      <c r="E187" s="8">
        <v>107.4</v>
      </c>
    </row>
    <row r="188" spans="2:6" x14ac:dyDescent="0.25">
      <c r="B188" t="s">
        <v>16</v>
      </c>
      <c r="E188" s="8">
        <v>147.07</v>
      </c>
    </row>
    <row r="190" spans="2:6" x14ac:dyDescent="0.25">
      <c r="B190" s="14" t="s">
        <v>17</v>
      </c>
    </row>
    <row r="191" spans="2:6" x14ac:dyDescent="0.25">
      <c r="B191" t="s">
        <v>18</v>
      </c>
      <c r="E191" s="8">
        <v>62.84</v>
      </c>
    </row>
    <row r="192" spans="2:6" x14ac:dyDescent="0.25">
      <c r="B192" t="s">
        <v>19</v>
      </c>
      <c r="E192" s="8">
        <v>20.97</v>
      </c>
    </row>
    <row r="193" spans="2:9" x14ac:dyDescent="0.25">
      <c r="B193" t="s">
        <v>20</v>
      </c>
      <c r="E193" s="8">
        <v>78.56</v>
      </c>
    </row>
    <row r="194" spans="2:9" x14ac:dyDescent="0.25">
      <c r="B194" t="s">
        <v>21</v>
      </c>
      <c r="E194" s="8">
        <v>26.21</v>
      </c>
    </row>
    <row r="196" spans="2:9" ht="13.8" thickBot="1" x14ac:dyDescent="0.3"/>
    <row r="197" spans="2:9" ht="15" thickTop="1" thickBot="1" x14ac:dyDescent="0.3">
      <c r="B197" s="5" t="s">
        <v>87</v>
      </c>
      <c r="E197" s="15">
        <f>12*E171+2*E182</f>
        <v>37314.199999999997</v>
      </c>
      <c r="F197" s="97"/>
    </row>
    <row r="198" spans="2:9" ht="21.6" thickTop="1" x14ac:dyDescent="0.25">
      <c r="B198" s="98" t="s">
        <v>88</v>
      </c>
    </row>
    <row r="200" spans="2:9" x14ac:dyDescent="0.25">
      <c r="B200" s="17"/>
      <c r="C200" s="17"/>
      <c r="D200" s="17"/>
      <c r="E200" s="17"/>
      <c r="F200" s="17"/>
      <c r="G200" s="17"/>
      <c r="H200" s="17"/>
      <c r="I200" s="17"/>
    </row>
    <row r="202" spans="2:9" ht="22.5" customHeight="1" x14ac:dyDescent="0.4">
      <c r="B202" s="81" t="s">
        <v>79</v>
      </c>
      <c r="C202" s="82"/>
    </row>
    <row r="204" spans="2:9" x14ac:dyDescent="0.25">
      <c r="B204" s="2" t="s">
        <v>0</v>
      </c>
      <c r="C204" s="3">
        <v>0</v>
      </c>
    </row>
    <row r="205" spans="2:9" x14ac:dyDescent="0.25">
      <c r="B205" s="2"/>
      <c r="C205" s="4"/>
    </row>
    <row r="206" spans="2:9" x14ac:dyDescent="0.25">
      <c r="B206" s="5" t="s">
        <v>1</v>
      </c>
      <c r="C206" s="67">
        <v>46.74</v>
      </c>
      <c r="D206" s="85"/>
      <c r="E206" s="91"/>
      <c r="F206" s="91"/>
    </row>
    <row r="207" spans="2:9" x14ac:dyDescent="0.25">
      <c r="B207" s="2"/>
    </row>
    <row r="208" spans="2:9" x14ac:dyDescent="0.25">
      <c r="B208" s="7" t="s">
        <v>2</v>
      </c>
    </row>
    <row r="209" spans="2:6" x14ac:dyDescent="0.25">
      <c r="B209" t="s">
        <v>3</v>
      </c>
      <c r="E209" s="8">
        <v>1214.3900000000001</v>
      </c>
      <c r="F209" s="8"/>
    </row>
    <row r="210" spans="2:6" x14ac:dyDescent="0.25">
      <c r="B210" t="s">
        <v>4</v>
      </c>
      <c r="E210" s="8">
        <f>C204*C206</f>
        <v>0</v>
      </c>
    </row>
    <row r="211" spans="2:6" x14ac:dyDescent="0.25">
      <c r="B211" t="s">
        <v>5</v>
      </c>
      <c r="E211" s="8">
        <v>598.33000000000004</v>
      </c>
    </row>
    <row r="212" spans="2:6" x14ac:dyDescent="0.25">
      <c r="B212" t="s">
        <v>6</v>
      </c>
      <c r="E212" s="8">
        <v>334.56</v>
      </c>
    </row>
    <row r="213" spans="2:6" x14ac:dyDescent="0.25">
      <c r="B213" t="s">
        <v>7</v>
      </c>
      <c r="E213" s="8">
        <v>175.12</v>
      </c>
    </row>
    <row r="214" spans="2:6" x14ac:dyDescent="0.25">
      <c r="B214" t="s">
        <v>8</v>
      </c>
      <c r="E214" s="8">
        <v>23.67</v>
      </c>
    </row>
    <row r="215" spans="2:6" x14ac:dyDescent="0.25">
      <c r="B215" t="s">
        <v>9</v>
      </c>
      <c r="E215" s="8">
        <v>392.91</v>
      </c>
    </row>
    <row r="216" spans="2:6" ht="13.8" x14ac:dyDescent="0.25">
      <c r="B216" s="9"/>
      <c r="E216" s="10">
        <f>SUM(E209:E215)</f>
        <v>2738.98</v>
      </c>
    </row>
    <row r="218" spans="2:6" x14ac:dyDescent="0.25">
      <c r="B218" s="7" t="s">
        <v>10</v>
      </c>
    </row>
    <row r="219" spans="2:6" x14ac:dyDescent="0.25">
      <c r="B219" s="11" t="s">
        <v>11</v>
      </c>
      <c r="C219" s="69">
        <v>28.85</v>
      </c>
      <c r="D219" s="86"/>
    </row>
    <row r="221" spans="2:6" x14ac:dyDescent="0.25">
      <c r="B221" t="s">
        <v>3</v>
      </c>
      <c r="E221" s="8">
        <v>749.38</v>
      </c>
    </row>
    <row r="222" spans="2:6" x14ac:dyDescent="0.25">
      <c r="B222" t="s">
        <v>4</v>
      </c>
      <c r="E222" s="8">
        <f>C204*C219</f>
        <v>0</v>
      </c>
    </row>
    <row r="223" spans="2:6" x14ac:dyDescent="0.25">
      <c r="B223" t="s">
        <v>5</v>
      </c>
      <c r="E223" s="8">
        <v>598.33000000000004</v>
      </c>
    </row>
    <row r="224" spans="2:6" x14ac:dyDescent="0.25">
      <c r="B224" t="s">
        <v>6</v>
      </c>
      <c r="E224" s="8">
        <v>334.56</v>
      </c>
    </row>
    <row r="225" spans="2:5" x14ac:dyDescent="0.25">
      <c r="B225" t="s">
        <v>7</v>
      </c>
      <c r="E225" s="8">
        <v>175.12</v>
      </c>
    </row>
    <row r="226" spans="2:5" ht="13.8" x14ac:dyDescent="0.25">
      <c r="B226" s="9"/>
      <c r="E226" s="13">
        <f>SUM(E221:E225)</f>
        <v>1857.3899999999999</v>
      </c>
    </row>
    <row r="228" spans="2:5" x14ac:dyDescent="0.25">
      <c r="B228" s="14" t="s">
        <v>12</v>
      </c>
    </row>
    <row r="229" spans="2:5" x14ac:dyDescent="0.25">
      <c r="B229" t="s">
        <v>13</v>
      </c>
      <c r="E229" s="8">
        <v>42.11</v>
      </c>
    </row>
    <row r="230" spans="2:5" x14ac:dyDescent="0.25">
      <c r="B230" t="s">
        <v>14</v>
      </c>
      <c r="E230" s="8">
        <v>100.93</v>
      </c>
    </row>
    <row r="231" spans="2:5" x14ac:dyDescent="0.25">
      <c r="B231" t="s">
        <v>15</v>
      </c>
      <c r="E231" s="8">
        <v>105.29</v>
      </c>
    </row>
    <row r="232" spans="2:5" x14ac:dyDescent="0.25">
      <c r="B232" t="s">
        <v>16</v>
      </c>
      <c r="E232" s="8">
        <v>144.19</v>
      </c>
    </row>
    <row r="234" spans="2:5" x14ac:dyDescent="0.25">
      <c r="B234" s="14" t="s">
        <v>17</v>
      </c>
    </row>
    <row r="235" spans="2:5" x14ac:dyDescent="0.25">
      <c r="B235" t="s">
        <v>18</v>
      </c>
      <c r="E235" s="8">
        <v>61.61</v>
      </c>
    </row>
    <row r="236" spans="2:5" x14ac:dyDescent="0.25">
      <c r="B236" t="s">
        <v>19</v>
      </c>
      <c r="E236" s="8">
        <v>20.56</v>
      </c>
    </row>
    <row r="237" spans="2:5" x14ac:dyDescent="0.25">
      <c r="B237" t="s">
        <v>20</v>
      </c>
      <c r="E237" s="8">
        <v>77.02</v>
      </c>
    </row>
    <row r="238" spans="2:5" x14ac:dyDescent="0.25">
      <c r="B238" t="s">
        <v>21</v>
      </c>
      <c r="E238" s="8">
        <v>25.7</v>
      </c>
    </row>
    <row r="239" spans="2:5" ht="13.8" thickBot="1" x14ac:dyDescent="0.3"/>
    <row r="240" spans="2:5" ht="15" thickTop="1" thickBot="1" x14ac:dyDescent="0.3">
      <c r="B240" s="5" t="s">
        <v>80</v>
      </c>
      <c r="E240" s="15">
        <f>12*E216+2*E226</f>
        <v>36582.54</v>
      </c>
    </row>
    <row r="241" spans="2:9" ht="21.6" thickTop="1" x14ac:dyDescent="0.25">
      <c r="B241" s="16" t="s">
        <v>23</v>
      </c>
    </row>
    <row r="243" spans="2:9" x14ac:dyDescent="0.25">
      <c r="B243" s="17"/>
      <c r="C243" s="17"/>
      <c r="D243" s="17"/>
      <c r="E243" s="17"/>
      <c r="F243" s="17"/>
      <c r="G243" s="17"/>
      <c r="H243" s="17"/>
      <c r="I243" s="17"/>
    </row>
    <row r="245" spans="2:9" ht="22.5" customHeight="1" x14ac:dyDescent="0.4">
      <c r="B245" s="81" t="s">
        <v>77</v>
      </c>
      <c r="C245" s="82"/>
    </row>
    <row r="247" spans="2:9" x14ac:dyDescent="0.25">
      <c r="B247" s="2" t="s">
        <v>0</v>
      </c>
      <c r="C247" s="3">
        <v>0</v>
      </c>
    </row>
    <row r="248" spans="2:9" x14ac:dyDescent="0.25">
      <c r="B248" s="2"/>
      <c r="C248" s="4"/>
    </row>
    <row r="249" spans="2:9" x14ac:dyDescent="0.25">
      <c r="B249" s="5" t="s">
        <v>1</v>
      </c>
      <c r="C249" s="67">
        <v>46.32</v>
      </c>
      <c r="D249" s="85"/>
      <c r="E249" s="91"/>
      <c r="F249" s="91"/>
    </row>
    <row r="250" spans="2:9" x14ac:dyDescent="0.25">
      <c r="B250" s="2"/>
    </row>
    <row r="251" spans="2:9" x14ac:dyDescent="0.25">
      <c r="B251" s="7" t="s">
        <v>2</v>
      </c>
    </row>
    <row r="252" spans="2:9" x14ac:dyDescent="0.25">
      <c r="B252" t="s">
        <v>3</v>
      </c>
      <c r="E252" s="8">
        <v>1203.56</v>
      </c>
      <c r="F252" s="8"/>
    </row>
    <row r="253" spans="2:9" x14ac:dyDescent="0.25">
      <c r="B253" t="s">
        <v>4</v>
      </c>
      <c r="E253" s="8">
        <f>C247*C249</f>
        <v>0</v>
      </c>
    </row>
    <row r="254" spans="2:9" x14ac:dyDescent="0.25">
      <c r="B254" t="s">
        <v>5</v>
      </c>
      <c r="E254" s="8">
        <v>592.99</v>
      </c>
    </row>
    <row r="255" spans="2:9" x14ac:dyDescent="0.25">
      <c r="B255" t="s">
        <v>6</v>
      </c>
      <c r="E255" s="8">
        <v>331.58</v>
      </c>
    </row>
    <row r="256" spans="2:9" x14ac:dyDescent="0.25">
      <c r="B256" t="s">
        <v>7</v>
      </c>
      <c r="E256" s="8">
        <v>173.56</v>
      </c>
    </row>
    <row r="257" spans="2:5" x14ac:dyDescent="0.25">
      <c r="B257" t="s">
        <v>8</v>
      </c>
      <c r="E257" s="8">
        <v>23.46</v>
      </c>
    </row>
    <row r="258" spans="2:5" x14ac:dyDescent="0.25">
      <c r="B258" t="s">
        <v>9</v>
      </c>
      <c r="E258" s="8">
        <v>389.40999999999997</v>
      </c>
    </row>
    <row r="259" spans="2:5" ht="13.8" x14ac:dyDescent="0.25">
      <c r="B259" s="9"/>
      <c r="E259" s="10">
        <f>SUM(E252:E258)</f>
        <v>2714.56</v>
      </c>
    </row>
    <row r="261" spans="2:5" x14ac:dyDescent="0.25">
      <c r="B261" s="7" t="s">
        <v>10</v>
      </c>
    </row>
    <row r="262" spans="2:5" x14ac:dyDescent="0.25">
      <c r="B262" s="11" t="s">
        <v>11</v>
      </c>
      <c r="C262" s="69">
        <v>28.59</v>
      </c>
      <c r="D262" s="86"/>
    </row>
    <row r="264" spans="2:5" x14ac:dyDescent="0.25">
      <c r="B264" t="s">
        <v>3</v>
      </c>
      <c r="E264" s="8">
        <v>742.7</v>
      </c>
    </row>
    <row r="265" spans="2:5" x14ac:dyDescent="0.25">
      <c r="B265" t="s">
        <v>4</v>
      </c>
      <c r="E265" s="8">
        <f>C247*C262</f>
        <v>0</v>
      </c>
    </row>
    <row r="266" spans="2:5" x14ac:dyDescent="0.25">
      <c r="B266" t="s">
        <v>5</v>
      </c>
      <c r="E266" s="8">
        <v>592.99</v>
      </c>
    </row>
    <row r="267" spans="2:5" x14ac:dyDescent="0.25">
      <c r="B267" t="s">
        <v>6</v>
      </c>
      <c r="E267" s="8">
        <v>331.58</v>
      </c>
    </row>
    <row r="268" spans="2:5" x14ac:dyDescent="0.25">
      <c r="B268" t="s">
        <v>7</v>
      </c>
      <c r="E268" s="8">
        <v>173.56</v>
      </c>
    </row>
    <row r="269" spans="2:5" ht="13.8" x14ac:dyDescent="0.25">
      <c r="B269" s="9"/>
      <c r="E269" s="13">
        <f>SUM(E264:E268)</f>
        <v>1840.83</v>
      </c>
    </row>
    <row r="271" spans="2:5" x14ac:dyDescent="0.25">
      <c r="B271" s="14" t="s">
        <v>12</v>
      </c>
    </row>
    <row r="272" spans="2:5" x14ac:dyDescent="0.25">
      <c r="B272" t="s">
        <v>13</v>
      </c>
      <c r="E272" s="8">
        <v>41.73</v>
      </c>
    </row>
    <row r="273" spans="2:9" x14ac:dyDescent="0.25">
      <c r="B273" t="s">
        <v>14</v>
      </c>
      <c r="E273" s="8">
        <v>100.03</v>
      </c>
    </row>
    <row r="274" spans="2:9" x14ac:dyDescent="0.25">
      <c r="B274" t="s">
        <v>15</v>
      </c>
      <c r="E274" s="8">
        <v>104.35000000000001</v>
      </c>
    </row>
    <row r="275" spans="2:9" x14ac:dyDescent="0.25">
      <c r="B275" t="s">
        <v>16</v>
      </c>
      <c r="E275" s="8">
        <v>142.89999999999998</v>
      </c>
    </row>
    <row r="277" spans="2:9" x14ac:dyDescent="0.25">
      <c r="B277" s="14" t="s">
        <v>17</v>
      </c>
    </row>
    <row r="278" spans="2:9" x14ac:dyDescent="0.25">
      <c r="B278" t="s">
        <v>18</v>
      </c>
      <c r="E278" s="8">
        <v>61.059999999999995</v>
      </c>
    </row>
    <row r="279" spans="2:9" x14ac:dyDescent="0.25">
      <c r="B279" t="s">
        <v>19</v>
      </c>
      <c r="E279" s="8">
        <v>20.380000000000003</v>
      </c>
    </row>
    <row r="280" spans="2:9" x14ac:dyDescent="0.25">
      <c r="B280" t="s">
        <v>20</v>
      </c>
      <c r="E280" s="8">
        <v>76.33</v>
      </c>
    </row>
    <row r="281" spans="2:9" x14ac:dyDescent="0.25">
      <c r="B281" t="s">
        <v>21</v>
      </c>
      <c r="E281" s="8">
        <v>25.470000000000002</v>
      </c>
    </row>
    <row r="282" spans="2:9" ht="13.8" thickBot="1" x14ac:dyDescent="0.3"/>
    <row r="283" spans="2:9" ht="15" thickTop="1" thickBot="1" x14ac:dyDescent="0.3">
      <c r="B283" s="5" t="s">
        <v>78</v>
      </c>
      <c r="E283" s="15">
        <f>12*E259+2*E269</f>
        <v>36256.380000000005</v>
      </c>
    </row>
    <row r="284" spans="2:9" ht="21.6" thickTop="1" x14ac:dyDescent="0.25">
      <c r="B284" s="16" t="s">
        <v>23</v>
      </c>
    </row>
    <row r="286" spans="2:9" x14ac:dyDescent="0.25">
      <c r="B286" s="17"/>
      <c r="C286" s="17"/>
      <c r="D286" s="17"/>
      <c r="E286" s="17"/>
      <c r="F286" s="17"/>
      <c r="G286" s="17"/>
      <c r="H286" s="17"/>
      <c r="I286" s="17"/>
    </row>
    <row r="291" spans="2:6" ht="22.5" customHeight="1" x14ac:dyDescent="0.4">
      <c r="B291" s="81" t="s">
        <v>75</v>
      </c>
      <c r="C291" s="82"/>
    </row>
    <row r="293" spans="2:6" x14ac:dyDescent="0.25">
      <c r="B293" s="2" t="s">
        <v>0</v>
      </c>
      <c r="C293" s="3">
        <v>7</v>
      </c>
      <c r="E293" s="84" t="s">
        <v>74</v>
      </c>
      <c r="F293" s="84" t="s">
        <v>73</v>
      </c>
    </row>
    <row r="294" spans="2:6" x14ac:dyDescent="0.25">
      <c r="B294" s="2"/>
      <c r="C294" s="4"/>
    </row>
    <row r="295" spans="2:6" x14ac:dyDescent="0.25">
      <c r="B295" s="5" t="s">
        <v>1</v>
      </c>
      <c r="C295" s="6">
        <v>45.29</v>
      </c>
      <c r="D295" s="85">
        <v>45.41</v>
      </c>
    </row>
    <row r="296" spans="2:6" x14ac:dyDescent="0.25">
      <c r="B296" s="2"/>
    </row>
    <row r="297" spans="2:6" x14ac:dyDescent="0.25">
      <c r="B297" s="7" t="s">
        <v>2</v>
      </c>
    </row>
    <row r="298" spans="2:6" x14ac:dyDescent="0.25">
      <c r="B298" t="s">
        <v>3</v>
      </c>
      <c r="E298" s="8">
        <v>1177.08</v>
      </c>
      <c r="F298" s="8">
        <v>1179.96</v>
      </c>
    </row>
    <row r="299" spans="2:6" x14ac:dyDescent="0.25">
      <c r="B299" t="s">
        <v>4</v>
      </c>
      <c r="E299" s="8">
        <f>C293*C295</f>
        <v>317.02999999999997</v>
      </c>
      <c r="F299" s="8">
        <f>C293*D295</f>
        <v>317.87</v>
      </c>
    </row>
    <row r="300" spans="2:6" x14ac:dyDescent="0.25">
      <c r="B300" t="s">
        <v>5</v>
      </c>
      <c r="E300" s="8">
        <v>579.93999999999994</v>
      </c>
      <c r="F300" s="8">
        <v>581.36</v>
      </c>
    </row>
    <row r="301" spans="2:6" x14ac:dyDescent="0.25">
      <c r="B301" t="s">
        <v>6</v>
      </c>
      <c r="E301" s="8">
        <v>324.27999999999997</v>
      </c>
      <c r="F301" s="8">
        <v>325.07</v>
      </c>
    </row>
    <row r="302" spans="2:6" x14ac:dyDescent="0.25">
      <c r="B302" t="s">
        <v>7</v>
      </c>
      <c r="E302" s="8">
        <v>169.73999999999998</v>
      </c>
      <c r="F302" s="8">
        <v>170.15</v>
      </c>
    </row>
    <row r="303" spans="2:6" x14ac:dyDescent="0.25">
      <c r="B303" t="s">
        <v>8</v>
      </c>
      <c r="E303" s="8">
        <v>22.94</v>
      </c>
      <c r="F303" s="8">
        <v>23</v>
      </c>
    </row>
    <row r="304" spans="2:6" x14ac:dyDescent="0.25">
      <c r="B304" t="s">
        <v>9</v>
      </c>
      <c r="E304" s="8">
        <v>380.84</v>
      </c>
      <c r="F304" s="8">
        <v>381.77</v>
      </c>
    </row>
    <row r="305" spans="2:6" ht="13.8" x14ac:dyDescent="0.25">
      <c r="B305" s="9"/>
      <c r="E305" s="10">
        <f>SUM(E298:E304)</f>
        <v>2971.85</v>
      </c>
      <c r="F305" s="10">
        <f>SUM(F298:F304)</f>
        <v>2979.1800000000003</v>
      </c>
    </row>
    <row r="307" spans="2:6" x14ac:dyDescent="0.25">
      <c r="B307" s="7" t="s">
        <v>10</v>
      </c>
    </row>
    <row r="308" spans="2:6" x14ac:dyDescent="0.25">
      <c r="B308" s="11" t="s">
        <v>62</v>
      </c>
      <c r="C308" s="12">
        <v>27.95</v>
      </c>
      <c r="D308" s="86">
        <v>28.02</v>
      </c>
    </row>
    <row r="310" spans="2:6" x14ac:dyDescent="0.25">
      <c r="B310" t="s">
        <v>3</v>
      </c>
      <c r="E310" s="8">
        <v>726.35</v>
      </c>
      <c r="F310" s="8">
        <v>728.13</v>
      </c>
    </row>
    <row r="311" spans="2:6" x14ac:dyDescent="0.25">
      <c r="B311" t="s">
        <v>4</v>
      </c>
      <c r="E311" s="8">
        <f>C293*C308</f>
        <v>195.65</v>
      </c>
      <c r="F311" s="8">
        <f>C293*D308</f>
        <v>196.14</v>
      </c>
    </row>
    <row r="312" spans="2:6" x14ac:dyDescent="0.25">
      <c r="B312" t="s">
        <v>5</v>
      </c>
      <c r="E312" s="8">
        <v>579.93999999999994</v>
      </c>
      <c r="F312" s="8">
        <v>581.36</v>
      </c>
    </row>
    <row r="313" spans="2:6" x14ac:dyDescent="0.25">
      <c r="B313" t="s">
        <v>6</v>
      </c>
      <c r="E313" s="8">
        <v>324.27999999999997</v>
      </c>
      <c r="F313" s="8">
        <v>325.07</v>
      </c>
    </row>
    <row r="314" spans="2:6" x14ac:dyDescent="0.25">
      <c r="B314" t="s">
        <v>7</v>
      </c>
      <c r="E314" s="8">
        <v>169.73999999999998</v>
      </c>
      <c r="F314" s="8">
        <v>170.15</v>
      </c>
    </row>
    <row r="315" spans="2:6" ht="13.8" x14ac:dyDescent="0.25">
      <c r="B315" s="9"/>
      <c r="E315" s="13">
        <f>SUM(E310:E314)</f>
        <v>1995.96</v>
      </c>
      <c r="F315" s="13">
        <f>SUM(F310:F314)</f>
        <v>2000.8500000000001</v>
      </c>
    </row>
    <row r="317" spans="2:6" x14ac:dyDescent="0.25">
      <c r="B317" s="14" t="s">
        <v>12</v>
      </c>
    </row>
    <row r="318" spans="2:6" x14ac:dyDescent="0.25">
      <c r="B318" t="s">
        <v>13</v>
      </c>
      <c r="E318" s="8">
        <v>40.809999999999995</v>
      </c>
      <c r="F318" s="37">
        <v>40.909999999999997</v>
      </c>
    </row>
    <row r="319" spans="2:6" x14ac:dyDescent="0.25">
      <c r="B319" t="s">
        <v>14</v>
      </c>
      <c r="E319" s="8">
        <v>97.820000000000007</v>
      </c>
      <c r="F319" s="37">
        <v>98.06</v>
      </c>
    </row>
    <row r="320" spans="2:6" x14ac:dyDescent="0.25">
      <c r="B320" t="s">
        <v>15</v>
      </c>
      <c r="E320" s="8">
        <v>102.05000000000001</v>
      </c>
      <c r="F320" s="37">
        <v>102.30000000000001</v>
      </c>
    </row>
    <row r="321" spans="2:9" x14ac:dyDescent="0.25">
      <c r="B321" t="s">
        <v>16</v>
      </c>
      <c r="E321" s="8">
        <v>139.75</v>
      </c>
      <c r="F321" s="37">
        <v>140.09</v>
      </c>
    </row>
    <row r="323" spans="2:9" x14ac:dyDescent="0.25">
      <c r="B323" s="14" t="s">
        <v>17</v>
      </c>
    </row>
    <row r="324" spans="2:9" x14ac:dyDescent="0.25">
      <c r="B324" t="s">
        <v>18</v>
      </c>
      <c r="E324" s="8">
        <v>59.72</v>
      </c>
      <c r="F324" s="37">
        <v>59.86</v>
      </c>
    </row>
    <row r="325" spans="2:9" x14ac:dyDescent="0.25">
      <c r="B325" t="s">
        <v>19</v>
      </c>
      <c r="E325" s="8">
        <v>19.930000000000003</v>
      </c>
      <c r="F325" s="37">
        <v>19.98</v>
      </c>
    </row>
    <row r="326" spans="2:9" x14ac:dyDescent="0.25">
      <c r="B326" t="s">
        <v>20</v>
      </c>
      <c r="E326" s="8">
        <v>74.650000000000006</v>
      </c>
      <c r="F326" s="37">
        <v>74.83</v>
      </c>
    </row>
    <row r="327" spans="2:9" x14ac:dyDescent="0.25">
      <c r="B327" t="s">
        <v>21</v>
      </c>
      <c r="E327" s="8">
        <v>24.91</v>
      </c>
      <c r="F327" s="37">
        <v>24.970000000000002</v>
      </c>
    </row>
    <row r="328" spans="2:9" ht="13.8" thickBot="1" x14ac:dyDescent="0.3"/>
    <row r="329" spans="2:9" ht="15" thickTop="1" thickBot="1" x14ac:dyDescent="0.3">
      <c r="B329" s="5" t="s">
        <v>76</v>
      </c>
      <c r="E329" s="15">
        <f>12*E305+2*E315</f>
        <v>39654.119999999995</v>
      </c>
      <c r="F329" s="15">
        <f>6*E305+6*F305+E315+F315</f>
        <v>39702.99</v>
      </c>
    </row>
    <row r="330" spans="2:9" ht="21.6" thickTop="1" x14ac:dyDescent="0.25">
      <c r="B330" s="16" t="s">
        <v>23</v>
      </c>
    </row>
    <row r="332" spans="2:9" x14ac:dyDescent="0.25">
      <c r="B332" s="17"/>
      <c r="C332" s="17"/>
      <c r="D332" s="17"/>
      <c r="E332" s="17"/>
      <c r="F332" s="17"/>
      <c r="G332" s="17"/>
      <c r="H332" s="17"/>
      <c r="I332" s="17"/>
    </row>
    <row r="336" spans="2:9" ht="22.5" customHeight="1" x14ac:dyDescent="0.4">
      <c r="B336" s="81" t="s">
        <v>71</v>
      </c>
      <c r="C336" s="82"/>
    </row>
    <row r="338" spans="2:6" x14ac:dyDescent="0.25">
      <c r="B338" s="2" t="s">
        <v>0</v>
      </c>
      <c r="C338" s="3">
        <v>7</v>
      </c>
      <c r="E338" s="84" t="s">
        <v>74</v>
      </c>
      <c r="F338" s="84" t="s">
        <v>73</v>
      </c>
    </row>
    <row r="339" spans="2:6" x14ac:dyDescent="0.25">
      <c r="B339" s="2"/>
      <c r="C339" s="4"/>
    </row>
    <row r="340" spans="2:6" x14ac:dyDescent="0.25">
      <c r="B340" s="5" t="s">
        <v>1</v>
      </c>
      <c r="C340" s="6">
        <v>44.18</v>
      </c>
      <c r="D340" s="85">
        <v>44.29</v>
      </c>
    </row>
    <row r="341" spans="2:6" x14ac:dyDescent="0.25">
      <c r="B341" s="2"/>
    </row>
    <row r="342" spans="2:6" x14ac:dyDescent="0.25">
      <c r="B342" s="7" t="s">
        <v>2</v>
      </c>
    </row>
    <row r="343" spans="2:6" x14ac:dyDescent="0.25">
      <c r="B343" t="s">
        <v>3</v>
      </c>
      <c r="E343" s="88">
        <v>1148.3399999999999</v>
      </c>
      <c r="F343" s="37">
        <v>1151.1600000000001</v>
      </c>
    </row>
    <row r="344" spans="2:6" x14ac:dyDescent="0.25">
      <c r="B344" t="s">
        <v>4</v>
      </c>
      <c r="E344" s="88">
        <f>C338*C340</f>
        <v>309.26</v>
      </c>
      <c r="F344" s="37">
        <f>C338*D340</f>
        <v>310.02999999999997</v>
      </c>
    </row>
    <row r="345" spans="2:6" x14ac:dyDescent="0.25">
      <c r="B345" t="s">
        <v>5</v>
      </c>
      <c r="E345" s="88">
        <v>565.77</v>
      </c>
      <c r="F345" s="37">
        <v>567.16</v>
      </c>
    </row>
    <row r="346" spans="2:6" x14ac:dyDescent="0.25">
      <c r="B346" t="s">
        <v>6</v>
      </c>
      <c r="E346" s="88">
        <v>316.36</v>
      </c>
      <c r="F346" s="20">
        <v>317.14</v>
      </c>
    </row>
    <row r="347" spans="2:6" x14ac:dyDescent="0.25">
      <c r="B347" t="s">
        <v>7</v>
      </c>
      <c r="E347" s="88">
        <v>165.59</v>
      </c>
      <c r="F347" s="37">
        <v>166</v>
      </c>
    </row>
    <row r="348" spans="2:6" x14ac:dyDescent="0.25">
      <c r="B348" t="s">
        <v>8</v>
      </c>
      <c r="E348" s="88">
        <v>22.380000000000003</v>
      </c>
      <c r="F348" s="37">
        <v>22.430000000000003</v>
      </c>
    </row>
    <row r="349" spans="2:6" x14ac:dyDescent="0.25">
      <c r="B349" t="s">
        <v>9</v>
      </c>
      <c r="E349" s="88">
        <v>371.53999999999996</v>
      </c>
      <c r="F349" s="37">
        <v>372.45</v>
      </c>
    </row>
    <row r="350" spans="2:6" ht="13.8" x14ac:dyDescent="0.25">
      <c r="B350" s="9"/>
      <c r="E350" s="89">
        <f>SUM(E343:E349)</f>
        <v>2899.2400000000002</v>
      </c>
      <c r="F350" s="10">
        <f>SUM(F343:F349)</f>
        <v>2906.3699999999994</v>
      </c>
    </row>
    <row r="352" spans="2:6" x14ac:dyDescent="0.25">
      <c r="B352" s="7" t="s">
        <v>10</v>
      </c>
    </row>
    <row r="353" spans="2:6" x14ac:dyDescent="0.25">
      <c r="B353" s="11" t="s">
        <v>62</v>
      </c>
      <c r="C353" s="12">
        <v>27.26</v>
      </c>
      <c r="D353" s="86">
        <v>27.32</v>
      </c>
    </row>
    <row r="355" spans="2:6" x14ac:dyDescent="0.25">
      <c r="B355" t="s">
        <v>3</v>
      </c>
      <c r="E355" s="88">
        <v>708.61</v>
      </c>
      <c r="F355" s="37">
        <v>710.35</v>
      </c>
    </row>
    <row r="356" spans="2:6" x14ac:dyDescent="0.25">
      <c r="B356" t="s">
        <v>4</v>
      </c>
      <c r="E356" s="88">
        <f>C338*C353</f>
        <v>190.82000000000002</v>
      </c>
      <c r="F356" s="37">
        <f>C338*D353</f>
        <v>191.24</v>
      </c>
    </row>
    <row r="357" spans="2:6" x14ac:dyDescent="0.25">
      <c r="B357" t="s">
        <v>5</v>
      </c>
      <c r="E357" s="88">
        <v>565.77</v>
      </c>
      <c r="F357" s="37">
        <v>567.16</v>
      </c>
    </row>
    <row r="358" spans="2:6" x14ac:dyDescent="0.25">
      <c r="B358" t="s">
        <v>6</v>
      </c>
      <c r="E358" s="88">
        <v>316.36</v>
      </c>
      <c r="F358" s="20">
        <v>317.14</v>
      </c>
    </row>
    <row r="359" spans="2:6" x14ac:dyDescent="0.25">
      <c r="B359" t="s">
        <v>7</v>
      </c>
      <c r="E359" s="88">
        <v>165.59</v>
      </c>
      <c r="F359" s="37">
        <v>166</v>
      </c>
    </row>
    <row r="360" spans="2:6" ht="13.8" x14ac:dyDescent="0.25">
      <c r="B360" s="9"/>
      <c r="E360" s="90">
        <f>SUM(E355:E359)</f>
        <v>1947.1499999999999</v>
      </c>
      <c r="F360" s="13">
        <f>SUM(F355:F359)</f>
        <v>1951.8899999999999</v>
      </c>
    </row>
    <row r="362" spans="2:6" x14ac:dyDescent="0.25">
      <c r="B362" s="14" t="s">
        <v>12</v>
      </c>
    </row>
    <row r="363" spans="2:6" x14ac:dyDescent="0.25">
      <c r="B363" t="s">
        <v>13</v>
      </c>
      <c r="E363" s="88">
        <v>39.809999999999995</v>
      </c>
      <c r="F363" s="37">
        <v>39.909999999999997</v>
      </c>
    </row>
    <row r="364" spans="2:6" x14ac:dyDescent="0.25">
      <c r="B364" t="s">
        <v>14</v>
      </c>
      <c r="E364" s="88">
        <v>95.43</v>
      </c>
      <c r="F364" s="37">
        <v>95.660000000000011</v>
      </c>
    </row>
    <row r="365" spans="2:6" x14ac:dyDescent="0.25">
      <c r="B365" t="s">
        <v>15</v>
      </c>
      <c r="E365" s="88">
        <v>99.56</v>
      </c>
      <c r="F365" s="37">
        <v>99.800000000000011</v>
      </c>
    </row>
    <row r="366" spans="2:6" x14ac:dyDescent="0.25">
      <c r="B366" t="s">
        <v>16</v>
      </c>
      <c r="E366" s="88">
        <v>136.32999999999998</v>
      </c>
      <c r="F366" s="37">
        <v>136.66999999999999</v>
      </c>
    </row>
    <row r="367" spans="2:6" x14ac:dyDescent="0.25">
      <c r="F367" s="37"/>
    </row>
    <row r="368" spans="2:6" x14ac:dyDescent="0.25">
      <c r="B368" s="14" t="s">
        <v>17</v>
      </c>
      <c r="F368" s="37"/>
    </row>
    <row r="369" spans="2:9" x14ac:dyDescent="0.25">
      <c r="B369" t="s">
        <v>18</v>
      </c>
      <c r="E369" s="88">
        <v>58.26</v>
      </c>
      <c r="F369" s="37">
        <v>58.4</v>
      </c>
    </row>
    <row r="370" spans="2:9" x14ac:dyDescent="0.25">
      <c r="B370" t="s">
        <v>19</v>
      </c>
      <c r="E370" s="88">
        <v>19.440000000000001</v>
      </c>
      <c r="F370" s="37">
        <v>19.490000000000002</v>
      </c>
    </row>
    <row r="371" spans="2:9" x14ac:dyDescent="0.25">
      <c r="B371" t="s">
        <v>20</v>
      </c>
      <c r="E371" s="88">
        <v>72.820000000000007</v>
      </c>
      <c r="F371" s="37">
        <v>73</v>
      </c>
    </row>
    <row r="372" spans="2:9" x14ac:dyDescent="0.25">
      <c r="B372" t="s">
        <v>21</v>
      </c>
      <c r="E372" s="88">
        <v>24.3</v>
      </c>
      <c r="F372" s="37">
        <v>24.360000000000003</v>
      </c>
    </row>
    <row r="373" spans="2:9" ht="13.8" thickBot="1" x14ac:dyDescent="0.3"/>
    <row r="374" spans="2:9" ht="15" thickTop="1" thickBot="1" x14ac:dyDescent="0.3">
      <c r="B374" s="5" t="s">
        <v>72</v>
      </c>
      <c r="E374" s="15">
        <f>8*E350+1*E360+4*F350+1*F360</f>
        <v>38718.44</v>
      </c>
    </row>
    <row r="375" spans="2:9" ht="21.6" thickTop="1" x14ac:dyDescent="0.25">
      <c r="B375" s="16" t="s">
        <v>23</v>
      </c>
    </row>
    <row r="377" spans="2:9" x14ac:dyDescent="0.25">
      <c r="B377" s="17"/>
      <c r="C377" s="17"/>
      <c r="D377" s="17"/>
      <c r="E377" s="17"/>
      <c r="F377" s="17"/>
      <c r="G377" s="17"/>
      <c r="H377" s="17"/>
      <c r="I377" s="17"/>
    </row>
    <row r="382" spans="2:9" ht="22.5" customHeight="1" x14ac:dyDescent="0.4">
      <c r="B382" s="81" t="s">
        <v>69</v>
      </c>
      <c r="C382" s="82"/>
    </row>
    <row r="384" spans="2:9" x14ac:dyDescent="0.25">
      <c r="B384" s="2" t="s">
        <v>0</v>
      </c>
      <c r="C384" s="3">
        <v>7</v>
      </c>
    </row>
    <row r="385" spans="2:6" x14ac:dyDescent="0.25">
      <c r="B385" s="2"/>
      <c r="C385" s="4"/>
    </row>
    <row r="386" spans="2:6" x14ac:dyDescent="0.25">
      <c r="B386" s="5" t="s">
        <v>1</v>
      </c>
      <c r="C386" s="6">
        <v>43.519999999999996</v>
      </c>
    </row>
    <row r="387" spans="2:6" x14ac:dyDescent="0.25">
      <c r="B387" s="2"/>
    </row>
    <row r="388" spans="2:6" x14ac:dyDescent="0.25">
      <c r="B388" s="7" t="s">
        <v>2</v>
      </c>
    </row>
    <row r="389" spans="2:6" x14ac:dyDescent="0.25">
      <c r="B389" t="s">
        <v>3</v>
      </c>
      <c r="E389" s="8">
        <v>1131.3599999999999</v>
      </c>
    </row>
    <row r="390" spans="2:6" x14ac:dyDescent="0.25">
      <c r="B390" t="s">
        <v>4</v>
      </c>
      <c r="E390" s="8">
        <f>C384*C386</f>
        <v>304.64</v>
      </c>
    </row>
    <row r="391" spans="2:6" x14ac:dyDescent="0.25">
      <c r="B391" t="s">
        <v>5</v>
      </c>
      <c r="E391" s="8">
        <v>557.4</v>
      </c>
    </row>
    <row r="392" spans="2:6" x14ac:dyDescent="0.25">
      <c r="B392" t="s">
        <v>6</v>
      </c>
      <c r="E392" s="8">
        <v>311.68</v>
      </c>
    </row>
    <row r="393" spans="2:6" x14ac:dyDescent="0.25">
      <c r="B393" t="s">
        <v>7</v>
      </c>
      <c r="E393" s="8">
        <v>163.13999999999999</v>
      </c>
      <c r="F393" s="26"/>
    </row>
    <row r="394" spans="2:6" x14ac:dyDescent="0.25">
      <c r="B394" t="s">
        <v>8</v>
      </c>
      <c r="E394" s="8">
        <v>22.040000000000003</v>
      </c>
    </row>
    <row r="395" spans="2:6" x14ac:dyDescent="0.25">
      <c r="B395" t="s">
        <v>9</v>
      </c>
      <c r="E395" s="8">
        <v>366.03999999999996</v>
      </c>
    </row>
    <row r="396" spans="2:6" ht="13.8" x14ac:dyDescent="0.25">
      <c r="B396" s="9"/>
      <c r="E396" s="10">
        <f>SUM(E389:E395)</f>
        <v>2856.2999999999997</v>
      </c>
    </row>
    <row r="398" spans="2:6" x14ac:dyDescent="0.25">
      <c r="B398" s="7" t="s">
        <v>10</v>
      </c>
    </row>
    <row r="399" spans="2:6" x14ac:dyDescent="0.25">
      <c r="B399" s="11" t="s">
        <v>62</v>
      </c>
      <c r="C399" s="12">
        <v>26.85</v>
      </c>
    </row>
    <row r="401" spans="2:5" x14ac:dyDescent="0.25">
      <c r="B401" t="s">
        <v>3</v>
      </c>
      <c r="E401" s="8">
        <v>698.13</v>
      </c>
    </row>
    <row r="402" spans="2:5" x14ac:dyDescent="0.25">
      <c r="B402" t="s">
        <v>4</v>
      </c>
      <c r="E402" s="8">
        <f>C384*C399</f>
        <v>187.95000000000002</v>
      </c>
    </row>
    <row r="403" spans="2:5" x14ac:dyDescent="0.25">
      <c r="B403" t="s">
        <v>5</v>
      </c>
      <c r="E403" s="8">
        <v>557.4</v>
      </c>
    </row>
    <row r="404" spans="2:5" x14ac:dyDescent="0.25">
      <c r="B404" t="s">
        <v>6</v>
      </c>
      <c r="E404" s="8">
        <v>311.68</v>
      </c>
    </row>
    <row r="405" spans="2:5" x14ac:dyDescent="0.25">
      <c r="B405" t="s">
        <v>7</v>
      </c>
      <c r="E405" s="8">
        <v>163.13999999999999</v>
      </c>
    </row>
    <row r="406" spans="2:5" ht="13.8" x14ac:dyDescent="0.25">
      <c r="B406" s="9"/>
      <c r="E406" s="13">
        <f>SUM(E401:E405)</f>
        <v>1918.3000000000002</v>
      </c>
    </row>
    <row r="408" spans="2:5" x14ac:dyDescent="0.25">
      <c r="B408" s="14" t="s">
        <v>12</v>
      </c>
    </row>
    <row r="409" spans="2:5" x14ac:dyDescent="0.25">
      <c r="B409" t="s">
        <v>13</v>
      </c>
      <c r="E409" s="8">
        <v>39.22</v>
      </c>
    </row>
    <row r="410" spans="2:5" x14ac:dyDescent="0.25">
      <c r="B410" t="s">
        <v>14</v>
      </c>
      <c r="E410" s="8">
        <v>94.01</v>
      </c>
    </row>
    <row r="411" spans="2:5" x14ac:dyDescent="0.25">
      <c r="B411" t="s">
        <v>15</v>
      </c>
      <c r="E411" s="8">
        <v>98.08</v>
      </c>
    </row>
    <row r="412" spans="2:5" x14ac:dyDescent="0.25">
      <c r="B412" t="s">
        <v>16</v>
      </c>
      <c r="E412" s="8">
        <v>134.31</v>
      </c>
    </row>
    <row r="414" spans="2:5" x14ac:dyDescent="0.25">
      <c r="B414" s="14" t="s">
        <v>17</v>
      </c>
    </row>
    <row r="415" spans="2:5" x14ac:dyDescent="0.25">
      <c r="B415" t="s">
        <v>18</v>
      </c>
      <c r="E415" s="8">
        <v>57.39</v>
      </c>
    </row>
    <row r="416" spans="2:5" x14ac:dyDescent="0.25">
      <c r="B416" t="s">
        <v>19</v>
      </c>
      <c r="E416" s="8">
        <v>19.150000000000002</v>
      </c>
    </row>
    <row r="417" spans="2:9" x14ac:dyDescent="0.25">
      <c r="B417" t="s">
        <v>20</v>
      </c>
      <c r="E417" s="8">
        <v>71.740000000000009</v>
      </c>
    </row>
    <row r="418" spans="2:9" x14ac:dyDescent="0.25">
      <c r="B418" t="s">
        <v>21</v>
      </c>
      <c r="E418" s="8">
        <v>23.94</v>
      </c>
    </row>
    <row r="419" spans="2:9" ht="13.8" thickBot="1" x14ac:dyDescent="0.3"/>
    <row r="420" spans="2:9" ht="15" thickTop="1" thickBot="1" x14ac:dyDescent="0.3">
      <c r="B420" s="5" t="s">
        <v>70</v>
      </c>
      <c r="E420" s="15">
        <f>12*E396+2*E406</f>
        <v>38112.199999999997</v>
      </c>
    </row>
    <row r="421" spans="2:9" ht="21.6" thickTop="1" x14ac:dyDescent="0.25">
      <c r="B421" s="16" t="s">
        <v>23</v>
      </c>
    </row>
    <row r="423" spans="2:9" x14ac:dyDescent="0.25">
      <c r="B423" s="17"/>
      <c r="C423" s="17"/>
      <c r="D423" s="17"/>
      <c r="E423" s="17"/>
      <c r="F423" s="17"/>
      <c r="G423" s="17"/>
      <c r="H423" s="17"/>
      <c r="I423" s="17"/>
    </row>
    <row r="425" spans="2:9" ht="22.5" customHeight="1" x14ac:dyDescent="0.4">
      <c r="B425" s="81" t="s">
        <v>65</v>
      </c>
      <c r="C425" s="82"/>
    </row>
    <row r="427" spans="2:9" x14ac:dyDescent="0.25">
      <c r="B427" s="2" t="s">
        <v>0</v>
      </c>
      <c r="C427" s="3">
        <v>7</v>
      </c>
    </row>
    <row r="428" spans="2:9" x14ac:dyDescent="0.25">
      <c r="B428" s="2"/>
      <c r="C428" s="4"/>
    </row>
    <row r="429" spans="2:9" x14ac:dyDescent="0.25">
      <c r="B429" s="5" t="s">
        <v>1</v>
      </c>
      <c r="C429" s="6">
        <v>43.08</v>
      </c>
    </row>
    <row r="430" spans="2:9" x14ac:dyDescent="0.25">
      <c r="B430" s="2"/>
    </row>
    <row r="431" spans="2:9" x14ac:dyDescent="0.25">
      <c r="B431" s="7" t="s">
        <v>2</v>
      </c>
    </row>
    <row r="432" spans="2:9" x14ac:dyDescent="0.25">
      <c r="B432" t="s">
        <v>3</v>
      </c>
      <c r="E432" s="8">
        <v>1120.1500000000001</v>
      </c>
    </row>
    <row r="433" spans="2:6" x14ac:dyDescent="0.25">
      <c r="B433" t="s">
        <v>4</v>
      </c>
      <c r="E433" s="8">
        <f>C427*C429</f>
        <v>301.56</v>
      </c>
    </row>
    <row r="434" spans="2:6" x14ac:dyDescent="0.25">
      <c r="B434" t="s">
        <v>5</v>
      </c>
      <c r="E434" s="8">
        <v>551.88</v>
      </c>
    </row>
    <row r="435" spans="2:6" x14ac:dyDescent="0.25">
      <c r="B435" t="s">
        <v>6</v>
      </c>
      <c r="E435" s="8">
        <v>308.58999999999997</v>
      </c>
    </row>
    <row r="436" spans="2:6" x14ac:dyDescent="0.25">
      <c r="B436" t="s">
        <v>7</v>
      </c>
      <c r="E436" s="8">
        <v>161.51999999999998</v>
      </c>
      <c r="F436" s="26"/>
    </row>
    <row r="437" spans="2:6" x14ac:dyDescent="0.25">
      <c r="B437" t="s">
        <v>8</v>
      </c>
      <c r="E437" s="8">
        <v>21.82</v>
      </c>
    </row>
    <row r="438" spans="2:6" x14ac:dyDescent="0.25">
      <c r="B438" t="s">
        <v>9</v>
      </c>
      <c r="E438" s="8">
        <v>362.40999999999997</v>
      </c>
    </row>
    <row r="439" spans="2:6" ht="13.8" x14ac:dyDescent="0.25">
      <c r="B439" s="9"/>
      <c r="E439" s="10">
        <f>SUM(E432:E438)</f>
        <v>2827.9300000000003</v>
      </c>
    </row>
    <row r="441" spans="2:6" x14ac:dyDescent="0.25">
      <c r="B441" s="7" t="s">
        <v>10</v>
      </c>
    </row>
    <row r="442" spans="2:6" x14ac:dyDescent="0.25">
      <c r="B442" s="11" t="s">
        <v>62</v>
      </c>
      <c r="C442" s="12">
        <v>26.580000000000002</v>
      </c>
    </row>
    <row r="444" spans="2:6" x14ac:dyDescent="0.25">
      <c r="B444" t="s">
        <v>3</v>
      </c>
      <c r="E444" s="8">
        <v>691.21</v>
      </c>
    </row>
    <row r="445" spans="2:6" x14ac:dyDescent="0.25">
      <c r="B445" t="s">
        <v>4</v>
      </c>
      <c r="E445" s="8">
        <f>C427*C442</f>
        <v>186.06</v>
      </c>
    </row>
    <row r="446" spans="2:6" x14ac:dyDescent="0.25">
      <c r="B446" t="s">
        <v>5</v>
      </c>
      <c r="E446" s="8">
        <v>551.88</v>
      </c>
    </row>
    <row r="447" spans="2:6" x14ac:dyDescent="0.25">
      <c r="B447" t="s">
        <v>6</v>
      </c>
      <c r="E447" s="8">
        <v>308.58999999999997</v>
      </c>
    </row>
    <row r="448" spans="2:6" x14ac:dyDescent="0.25">
      <c r="B448" t="s">
        <v>7</v>
      </c>
      <c r="E448" s="8">
        <v>161.51999999999998</v>
      </c>
    </row>
    <row r="449" spans="2:5" ht="13.8" x14ac:dyDescent="0.25">
      <c r="B449" s="9"/>
      <c r="E449" s="13">
        <f>SUM(E444:E448)</f>
        <v>1899.26</v>
      </c>
    </row>
    <row r="451" spans="2:5" x14ac:dyDescent="0.25">
      <c r="B451" s="14" t="s">
        <v>12</v>
      </c>
    </row>
    <row r="452" spans="2:5" x14ac:dyDescent="0.25">
      <c r="B452" t="s">
        <v>13</v>
      </c>
      <c r="E452" s="8">
        <v>38.83</v>
      </c>
    </row>
    <row r="453" spans="2:5" x14ac:dyDescent="0.25">
      <c r="B453" t="s">
        <v>14</v>
      </c>
      <c r="E453" s="8">
        <v>93.070000000000007</v>
      </c>
    </row>
    <row r="454" spans="2:5" x14ac:dyDescent="0.25">
      <c r="B454" t="s">
        <v>15</v>
      </c>
      <c r="E454" s="8">
        <v>97.100000000000009</v>
      </c>
    </row>
    <row r="455" spans="2:5" x14ac:dyDescent="0.25">
      <c r="B455" t="s">
        <v>16</v>
      </c>
      <c r="E455" s="8">
        <v>132.97999999999999</v>
      </c>
    </row>
    <row r="457" spans="2:5" x14ac:dyDescent="0.25">
      <c r="B457" s="14" t="s">
        <v>17</v>
      </c>
    </row>
    <row r="458" spans="2:5" x14ac:dyDescent="0.25">
      <c r="B458" t="s">
        <v>18</v>
      </c>
      <c r="E458" s="8">
        <v>56.82</v>
      </c>
    </row>
    <row r="459" spans="2:5" x14ac:dyDescent="0.25">
      <c r="B459" t="s">
        <v>19</v>
      </c>
      <c r="E459" s="8">
        <v>18.96</v>
      </c>
    </row>
    <row r="460" spans="2:5" x14ac:dyDescent="0.25">
      <c r="B460" t="s">
        <v>20</v>
      </c>
      <c r="E460" s="8">
        <v>71.02000000000001</v>
      </c>
    </row>
    <row r="461" spans="2:5" x14ac:dyDescent="0.25">
      <c r="B461" t="s">
        <v>21</v>
      </c>
      <c r="E461" s="8">
        <v>23.700000000000003</v>
      </c>
    </row>
    <row r="462" spans="2:5" ht="13.8" thickBot="1" x14ac:dyDescent="0.3"/>
    <row r="463" spans="2:5" ht="15" thickTop="1" thickBot="1" x14ac:dyDescent="0.3">
      <c r="B463" s="5" t="s">
        <v>67</v>
      </c>
      <c r="E463" s="15">
        <f>12*E439+2*E449</f>
        <v>37733.68</v>
      </c>
    </row>
    <row r="464" spans="2:5" ht="21.6" thickTop="1" x14ac:dyDescent="0.25">
      <c r="B464" s="16" t="s">
        <v>23</v>
      </c>
    </row>
    <row r="466" spans="2:9" x14ac:dyDescent="0.25">
      <c r="B466" s="17"/>
      <c r="C466" s="17"/>
      <c r="D466" s="17"/>
      <c r="E466" s="17"/>
      <c r="F466" s="17"/>
      <c r="G466" s="17"/>
      <c r="H466" s="17"/>
      <c r="I466" s="17"/>
    </row>
    <row r="468" spans="2:9" ht="22.5" customHeight="1" x14ac:dyDescent="0.4">
      <c r="B468" s="81" t="s">
        <v>66</v>
      </c>
      <c r="C468" s="82"/>
    </row>
    <row r="470" spans="2:9" x14ac:dyDescent="0.25">
      <c r="B470" s="2" t="s">
        <v>0</v>
      </c>
      <c r="C470" s="3">
        <v>6</v>
      </c>
    </row>
    <row r="471" spans="2:9" x14ac:dyDescent="0.25">
      <c r="B471" s="2"/>
      <c r="C471" s="4"/>
    </row>
    <row r="472" spans="2:9" x14ac:dyDescent="0.25">
      <c r="B472" s="5" t="s">
        <v>1</v>
      </c>
      <c r="C472" s="6">
        <v>42.65</v>
      </c>
    </row>
    <row r="473" spans="2:9" x14ac:dyDescent="0.25">
      <c r="B473" s="2"/>
    </row>
    <row r="474" spans="2:9" x14ac:dyDescent="0.25">
      <c r="B474" s="7" t="s">
        <v>2</v>
      </c>
    </row>
    <row r="475" spans="2:9" x14ac:dyDescent="0.25">
      <c r="B475" t="s">
        <v>3</v>
      </c>
      <c r="E475" s="8">
        <v>1109.05</v>
      </c>
    </row>
    <row r="476" spans="2:9" x14ac:dyDescent="0.25">
      <c r="B476" t="s">
        <v>4</v>
      </c>
      <c r="E476" s="8">
        <f>C470*C472</f>
        <v>255.89999999999998</v>
      </c>
    </row>
    <row r="477" spans="2:9" x14ac:dyDescent="0.25">
      <c r="B477" t="s">
        <v>5</v>
      </c>
      <c r="E477" s="8">
        <v>546.41</v>
      </c>
    </row>
    <row r="478" spans="2:9" x14ac:dyDescent="0.25">
      <c r="B478" t="s">
        <v>6</v>
      </c>
      <c r="E478" s="8">
        <v>305.52999999999997</v>
      </c>
    </row>
    <row r="479" spans="2:9" x14ac:dyDescent="0.25">
      <c r="B479" t="s">
        <v>7</v>
      </c>
      <c r="E479" s="8">
        <v>159.91999999999999</v>
      </c>
    </row>
    <row r="480" spans="2:9" x14ac:dyDescent="0.25">
      <c r="B480" t="s">
        <v>8</v>
      </c>
      <c r="E480" s="8">
        <v>21.6</v>
      </c>
    </row>
    <row r="481" spans="2:5" x14ac:dyDescent="0.25">
      <c r="B481" t="s">
        <v>9</v>
      </c>
      <c r="E481" s="8">
        <v>358.82</v>
      </c>
    </row>
    <row r="482" spans="2:5" ht="13.8" x14ac:dyDescent="0.25">
      <c r="B482" s="9"/>
      <c r="E482" s="10">
        <f>SUM(E475:E481)</f>
        <v>2757.2299999999996</v>
      </c>
    </row>
    <row r="484" spans="2:5" x14ac:dyDescent="0.25">
      <c r="B484" s="7" t="s">
        <v>10</v>
      </c>
    </row>
    <row r="485" spans="2:5" x14ac:dyDescent="0.25">
      <c r="B485" s="11" t="s">
        <v>62</v>
      </c>
      <c r="C485" s="12">
        <v>26.31</v>
      </c>
    </row>
    <row r="487" spans="2:5" x14ac:dyDescent="0.25">
      <c r="B487" t="s">
        <v>3</v>
      </c>
      <c r="E487" s="8">
        <v>684.36</v>
      </c>
    </row>
    <row r="488" spans="2:5" x14ac:dyDescent="0.25">
      <c r="B488" t="s">
        <v>4</v>
      </c>
      <c r="E488" s="8">
        <f>C470*C485</f>
        <v>157.85999999999999</v>
      </c>
    </row>
    <row r="489" spans="2:5" x14ac:dyDescent="0.25">
      <c r="B489" t="s">
        <v>5</v>
      </c>
      <c r="E489" s="8">
        <v>546.41</v>
      </c>
    </row>
    <row r="490" spans="2:5" x14ac:dyDescent="0.25">
      <c r="B490" t="s">
        <v>6</v>
      </c>
      <c r="E490" s="8">
        <v>305.52999999999997</v>
      </c>
    </row>
    <row r="491" spans="2:5" x14ac:dyDescent="0.25">
      <c r="B491" t="s">
        <v>7</v>
      </c>
      <c r="E491" s="8">
        <v>159.91999999999999</v>
      </c>
    </row>
    <row r="492" spans="2:5" ht="13.8" x14ac:dyDescent="0.25">
      <c r="B492" s="9"/>
      <c r="E492" s="13">
        <f>SUM(E487:E491)</f>
        <v>1854.0800000000002</v>
      </c>
    </row>
    <row r="494" spans="2:5" x14ac:dyDescent="0.25">
      <c r="B494" s="14" t="s">
        <v>12</v>
      </c>
    </row>
    <row r="495" spans="2:5" x14ac:dyDescent="0.25">
      <c r="B495" t="s">
        <v>13</v>
      </c>
      <c r="E495" s="8">
        <v>38.44</v>
      </c>
    </row>
    <row r="496" spans="2:5" x14ac:dyDescent="0.25">
      <c r="B496" t="s">
        <v>14</v>
      </c>
      <c r="E496" s="8">
        <v>92.14</v>
      </c>
    </row>
    <row r="497" spans="2:9" x14ac:dyDescent="0.25">
      <c r="B497" t="s">
        <v>15</v>
      </c>
      <c r="E497" s="8">
        <v>96.13</v>
      </c>
    </row>
    <row r="498" spans="2:9" x14ac:dyDescent="0.25">
      <c r="B498" t="s">
        <v>16</v>
      </c>
      <c r="E498" s="8">
        <v>131.66</v>
      </c>
    </row>
    <row r="500" spans="2:9" x14ac:dyDescent="0.25">
      <c r="B500" s="14" t="s">
        <v>17</v>
      </c>
    </row>
    <row r="501" spans="2:9" x14ac:dyDescent="0.25">
      <c r="B501" t="s">
        <v>18</v>
      </c>
      <c r="E501" s="8">
        <v>56.25</v>
      </c>
    </row>
    <row r="502" spans="2:9" x14ac:dyDescent="0.25">
      <c r="B502" t="s">
        <v>19</v>
      </c>
      <c r="E502" s="8">
        <v>18.77</v>
      </c>
    </row>
    <row r="503" spans="2:9" x14ac:dyDescent="0.25">
      <c r="B503" t="s">
        <v>20</v>
      </c>
      <c r="E503" s="8">
        <v>70.31</v>
      </c>
    </row>
    <row r="504" spans="2:9" x14ac:dyDescent="0.25">
      <c r="B504" t="s">
        <v>21</v>
      </c>
      <c r="E504" s="8">
        <v>23.46</v>
      </c>
    </row>
    <row r="505" spans="2:9" ht="13.8" thickBot="1" x14ac:dyDescent="0.3"/>
    <row r="506" spans="2:9" ht="15" thickTop="1" thickBot="1" x14ac:dyDescent="0.3">
      <c r="B506" s="5" t="s">
        <v>68</v>
      </c>
      <c r="E506" s="15">
        <f>12*E482+2*E492</f>
        <v>36794.92</v>
      </c>
    </row>
    <row r="507" spans="2:9" ht="21.6" thickTop="1" x14ac:dyDescent="0.25">
      <c r="B507" s="16" t="s">
        <v>23</v>
      </c>
    </row>
    <row r="509" spans="2:9" x14ac:dyDescent="0.25">
      <c r="B509" s="17"/>
      <c r="C509" s="17"/>
      <c r="D509" s="17"/>
      <c r="E509" s="17"/>
      <c r="F509" s="17"/>
      <c r="G509" s="17"/>
      <c r="H509" s="17"/>
      <c r="I509" s="17"/>
    </row>
    <row r="511" spans="2:9" ht="21" x14ac:dyDescent="0.4">
      <c r="B511" s="1" t="s">
        <v>24</v>
      </c>
    </row>
    <row r="513" spans="2:9" x14ac:dyDescent="0.25">
      <c r="B513" s="2" t="s">
        <v>0</v>
      </c>
      <c r="C513" s="18">
        <v>5</v>
      </c>
    </row>
    <row r="514" spans="2:9" x14ac:dyDescent="0.25">
      <c r="B514" s="2"/>
      <c r="C514" s="4"/>
    </row>
    <row r="515" spans="2:9" x14ac:dyDescent="0.25">
      <c r="B515" s="5" t="s">
        <v>25</v>
      </c>
      <c r="C515" s="6">
        <v>42.65</v>
      </c>
    </row>
    <row r="516" spans="2:9" x14ac:dyDescent="0.25">
      <c r="B516" s="2"/>
    </row>
    <row r="517" spans="2:9" x14ac:dyDescent="0.25">
      <c r="B517" s="19" t="s">
        <v>2</v>
      </c>
      <c r="C517" s="20"/>
      <c r="D517" s="20"/>
      <c r="E517" s="21" t="s">
        <v>24</v>
      </c>
      <c r="F517" s="22"/>
      <c r="G517" s="20"/>
      <c r="H517" s="22"/>
      <c r="I517" s="22"/>
    </row>
    <row r="518" spans="2:9" x14ac:dyDescent="0.25">
      <c r="B518" t="s">
        <v>3</v>
      </c>
      <c r="E518" s="23">
        <v>1109.05</v>
      </c>
      <c r="F518" s="8"/>
      <c r="G518" s="24"/>
      <c r="H518" s="25"/>
      <c r="I518" s="26"/>
    </row>
    <row r="519" spans="2:9" x14ac:dyDescent="0.25">
      <c r="B519" t="s">
        <v>4</v>
      </c>
      <c r="E519" s="23">
        <f>C513*C515</f>
        <v>213.25</v>
      </c>
      <c r="F519" s="8"/>
      <c r="G519" s="24"/>
      <c r="H519" s="25"/>
      <c r="I519" s="26"/>
    </row>
    <row r="520" spans="2:9" x14ac:dyDescent="0.25">
      <c r="B520" t="s">
        <v>5</v>
      </c>
      <c r="E520" s="23">
        <v>546.41</v>
      </c>
      <c r="F520" s="8"/>
      <c r="G520" s="24"/>
      <c r="H520" s="25"/>
      <c r="I520" s="26"/>
    </row>
    <row r="521" spans="2:9" x14ac:dyDescent="0.25">
      <c r="B521" t="s">
        <v>6</v>
      </c>
      <c r="E521" s="23">
        <v>305.52999999999997</v>
      </c>
      <c r="F521" s="8"/>
      <c r="G521" s="24"/>
      <c r="H521" s="25"/>
      <c r="I521" s="26"/>
    </row>
    <row r="522" spans="2:9" x14ac:dyDescent="0.25">
      <c r="B522" t="s">
        <v>7</v>
      </c>
      <c r="E522" s="23">
        <v>159.91999999999999</v>
      </c>
      <c r="F522" s="8"/>
      <c r="G522" s="24"/>
      <c r="H522" s="25"/>
      <c r="I522" s="26"/>
    </row>
    <row r="523" spans="2:9" x14ac:dyDescent="0.25">
      <c r="B523" t="s">
        <v>8</v>
      </c>
      <c r="E523" s="23">
        <v>21.6</v>
      </c>
      <c r="F523" s="8"/>
      <c r="G523" s="24"/>
      <c r="H523" s="25"/>
      <c r="I523" s="26"/>
    </row>
    <row r="524" spans="2:9" x14ac:dyDescent="0.25">
      <c r="B524" t="s">
        <v>9</v>
      </c>
      <c r="E524" s="23">
        <v>358.82</v>
      </c>
      <c r="F524" s="8"/>
      <c r="G524" s="24"/>
      <c r="H524" s="25"/>
      <c r="I524" s="26"/>
    </row>
    <row r="525" spans="2:9" ht="13.8" x14ac:dyDescent="0.25">
      <c r="B525" s="9"/>
      <c r="C525" s="9"/>
      <c r="D525" s="9"/>
      <c r="E525" s="27">
        <f>SUM(E518:E524)</f>
        <v>2714.58</v>
      </c>
      <c r="F525" s="28"/>
      <c r="G525" s="29"/>
      <c r="H525" s="30"/>
      <c r="I525" s="30"/>
    </row>
    <row r="527" spans="2:9" x14ac:dyDescent="0.25">
      <c r="B527" s="5" t="s">
        <v>26</v>
      </c>
      <c r="C527" s="6">
        <v>26.31</v>
      </c>
      <c r="D527" s="5"/>
      <c r="E527" s="5" t="s">
        <v>27</v>
      </c>
      <c r="F527" s="6">
        <v>684.36</v>
      </c>
    </row>
    <row r="529" spans="2:9" x14ac:dyDescent="0.25">
      <c r="B529" s="31" t="s">
        <v>10</v>
      </c>
      <c r="D529" s="20"/>
      <c r="E529" s="32" t="s">
        <v>28</v>
      </c>
      <c r="F529" s="22" t="s">
        <v>29</v>
      </c>
      <c r="G529" s="22"/>
      <c r="H529" s="22"/>
      <c r="I529" s="22"/>
    </row>
    <row r="530" spans="2:9" x14ac:dyDescent="0.25">
      <c r="B530" t="s">
        <v>3</v>
      </c>
      <c r="E530" s="8">
        <v>684.36</v>
      </c>
      <c r="F530" s="33">
        <v>0</v>
      </c>
      <c r="H530" s="25"/>
      <c r="I530" s="26"/>
    </row>
    <row r="531" spans="2:9" x14ac:dyDescent="0.25">
      <c r="B531" t="s">
        <v>4</v>
      </c>
      <c r="E531" s="8">
        <f>C513*C527</f>
        <v>131.54999999999998</v>
      </c>
      <c r="F531" s="33">
        <v>0</v>
      </c>
      <c r="H531" s="25"/>
      <c r="I531" s="26"/>
    </row>
    <row r="532" spans="2:9" x14ac:dyDescent="0.25">
      <c r="B532" t="s">
        <v>5</v>
      </c>
      <c r="E532" s="8">
        <v>546.41</v>
      </c>
      <c r="F532" s="33">
        <v>0</v>
      </c>
      <c r="H532" s="25"/>
      <c r="I532" s="26"/>
    </row>
    <row r="533" spans="2:9" ht="13.8" x14ac:dyDescent="0.25">
      <c r="B533" t="s">
        <v>6</v>
      </c>
      <c r="C533" s="9"/>
      <c r="E533" s="8">
        <v>305.52999999999997</v>
      </c>
      <c r="F533" s="33">
        <v>0</v>
      </c>
      <c r="H533" s="25"/>
      <c r="I533" s="26"/>
    </row>
    <row r="534" spans="2:9" x14ac:dyDescent="0.25">
      <c r="B534" t="s">
        <v>7</v>
      </c>
      <c r="E534" s="8">
        <v>159.91999999999999</v>
      </c>
      <c r="F534" s="33">
        <v>0</v>
      </c>
      <c r="H534" s="25"/>
      <c r="I534" s="26"/>
    </row>
    <row r="535" spans="2:9" ht="13.8" x14ac:dyDescent="0.25">
      <c r="B535" s="9"/>
      <c r="D535" s="9"/>
      <c r="E535" s="28">
        <f>SUM(E530:E534)</f>
        <v>1827.77</v>
      </c>
      <c r="F535" s="34">
        <f>SUM(F530:F534)</f>
        <v>0</v>
      </c>
      <c r="G535" s="9"/>
      <c r="H535" s="9"/>
      <c r="I535" s="30"/>
    </row>
    <row r="537" spans="2:9" x14ac:dyDescent="0.25">
      <c r="B537" s="14" t="s">
        <v>12</v>
      </c>
      <c r="D537" s="20"/>
      <c r="E537" s="32" t="s">
        <v>24</v>
      </c>
      <c r="F537" s="22"/>
      <c r="G537" s="22"/>
      <c r="H537" s="22"/>
      <c r="I537" s="22"/>
    </row>
    <row r="538" spans="2:9" x14ac:dyDescent="0.25">
      <c r="B538" t="s">
        <v>13</v>
      </c>
      <c r="E538" s="23">
        <v>38.44</v>
      </c>
      <c r="F538" s="8"/>
      <c r="G538" s="36"/>
      <c r="H538" s="25"/>
      <c r="I538" s="26"/>
    </row>
    <row r="539" spans="2:9" x14ac:dyDescent="0.25">
      <c r="B539" t="s">
        <v>14</v>
      </c>
      <c r="E539" s="23">
        <v>92.14</v>
      </c>
      <c r="F539" s="8"/>
      <c r="G539" s="36"/>
      <c r="H539" s="25"/>
      <c r="I539" s="26"/>
    </row>
    <row r="540" spans="2:9" x14ac:dyDescent="0.25">
      <c r="B540" t="s">
        <v>15</v>
      </c>
      <c r="E540" s="23">
        <v>96.13</v>
      </c>
      <c r="F540" s="8"/>
      <c r="G540" s="36"/>
      <c r="H540" s="25"/>
      <c r="I540" s="26"/>
    </row>
    <row r="541" spans="2:9" x14ac:dyDescent="0.25">
      <c r="B541" t="s">
        <v>16</v>
      </c>
      <c r="E541" s="23">
        <v>131.66</v>
      </c>
      <c r="F541" s="8"/>
      <c r="G541" s="36"/>
      <c r="H541" s="25"/>
      <c r="I541" s="26"/>
    </row>
    <row r="543" spans="2:9" x14ac:dyDescent="0.25">
      <c r="B543" s="14" t="s">
        <v>17</v>
      </c>
      <c r="D543" s="20"/>
      <c r="E543" s="32" t="s">
        <v>24</v>
      </c>
      <c r="F543" s="22"/>
      <c r="G543" s="22"/>
      <c r="H543" s="22"/>
      <c r="I543" s="22"/>
    </row>
    <row r="544" spans="2:9" x14ac:dyDescent="0.25">
      <c r="B544" t="s">
        <v>18</v>
      </c>
      <c r="E544" s="23">
        <v>56.25</v>
      </c>
      <c r="F544" s="8"/>
      <c r="H544" s="25"/>
      <c r="I544" s="26"/>
    </row>
    <row r="545" spans="2:11" x14ac:dyDescent="0.25">
      <c r="B545" t="s">
        <v>19</v>
      </c>
      <c r="E545" s="23">
        <v>18.77</v>
      </c>
      <c r="F545" s="8"/>
      <c r="H545" s="25"/>
      <c r="I545" s="26"/>
    </row>
    <row r="546" spans="2:11" x14ac:dyDescent="0.25">
      <c r="B546" t="s">
        <v>20</v>
      </c>
      <c r="E546" s="23">
        <v>70.31</v>
      </c>
      <c r="F546" s="8"/>
      <c r="H546" s="25"/>
      <c r="I546" s="26"/>
    </row>
    <row r="547" spans="2:11" x14ac:dyDescent="0.25">
      <c r="B547" t="s">
        <v>21</v>
      </c>
      <c r="E547" s="23">
        <v>23.46</v>
      </c>
      <c r="F547" s="37"/>
      <c r="H547" s="25"/>
      <c r="I547" s="26"/>
    </row>
    <row r="548" spans="2:11" ht="13.8" thickBot="1" x14ac:dyDescent="0.3"/>
    <row r="549" spans="2:11" ht="15" thickTop="1" thickBot="1" x14ac:dyDescent="0.3">
      <c r="B549" s="5" t="s">
        <v>30</v>
      </c>
      <c r="E549" s="15">
        <f>12*E525+2*E535</f>
        <v>36230.5</v>
      </c>
    </row>
    <row r="550" spans="2:11" ht="22.2" thickTop="1" thickBot="1" x14ac:dyDescent="0.3">
      <c r="B550" s="16" t="s">
        <v>23</v>
      </c>
      <c r="E550" s="38"/>
    </row>
    <row r="551" spans="2:11" ht="13.8" thickTop="1" x14ac:dyDescent="0.25">
      <c r="E551" s="38"/>
      <c r="F551" s="75" t="s">
        <v>31</v>
      </c>
      <c r="G551" s="40">
        <f>E554/E549</f>
        <v>0.94955162087191725</v>
      </c>
      <c r="H551" s="76" t="s">
        <v>32</v>
      </c>
    </row>
    <row r="552" spans="2:11" ht="13.8" thickBot="1" x14ac:dyDescent="0.3">
      <c r="E552" s="38"/>
      <c r="F552" s="42">
        <f>E549-E554</f>
        <v>1827.7700000000041</v>
      </c>
      <c r="G552" s="43"/>
      <c r="H552" s="44">
        <f>1-G551</f>
        <v>5.0448379128082754E-2</v>
      </c>
    </row>
    <row r="553" spans="2:11" ht="14.4" thickTop="1" thickBot="1" x14ac:dyDescent="0.3">
      <c r="E553" s="38"/>
    </row>
    <row r="554" spans="2:11" ht="15" thickTop="1" thickBot="1" x14ac:dyDescent="0.3">
      <c r="B554" s="11" t="s">
        <v>33</v>
      </c>
      <c r="C554" s="11"/>
      <c r="D554" s="11"/>
      <c r="E554" s="45">
        <f>12*E525+E535</f>
        <v>34402.729999999996</v>
      </c>
      <c r="K554" s="36"/>
    </row>
    <row r="555" spans="2:11" ht="21.6" thickTop="1" x14ac:dyDescent="0.25">
      <c r="B555" s="16" t="s">
        <v>23</v>
      </c>
    </row>
    <row r="556" spans="2:11" x14ac:dyDescent="0.25">
      <c r="K556" s="46"/>
    </row>
    <row r="557" spans="2:11" hidden="1" x14ac:dyDescent="0.25">
      <c r="C557" s="26">
        <f>E549/1568</f>
        <v>23.106186224489797</v>
      </c>
      <c r="D557" s="26">
        <f>E549/1680</f>
        <v>21.565773809523808</v>
      </c>
      <c r="E557" s="26">
        <f>E554/1680</f>
        <v>20.477815476190475</v>
      </c>
      <c r="F557">
        <f>E557/C557</f>
        <v>0.88624817948045609</v>
      </c>
      <c r="G557">
        <f>D557/C557</f>
        <v>0.93333333333333324</v>
      </c>
      <c r="H557">
        <f>E554/E661</f>
        <v>0.88259788490913282</v>
      </c>
      <c r="K557" s="46"/>
    </row>
    <row r="558" spans="2:11" ht="13.8" thickBot="1" x14ac:dyDescent="0.3">
      <c r="C558" s="26"/>
      <c r="D558" s="26"/>
      <c r="E558" s="26"/>
      <c r="K558" s="46"/>
    </row>
    <row r="559" spans="2:11" ht="14.4" thickTop="1" x14ac:dyDescent="0.25">
      <c r="B559" s="47" t="s">
        <v>34</v>
      </c>
      <c r="C559" s="48" t="s">
        <v>35</v>
      </c>
      <c r="D559" s="49" t="s">
        <v>36</v>
      </c>
      <c r="E559" s="50"/>
      <c r="F559" s="50"/>
      <c r="G559" s="51"/>
      <c r="H559" s="52">
        <f>1-G557</f>
        <v>6.6666666666666763E-2</v>
      </c>
      <c r="K559" s="46"/>
    </row>
    <row r="560" spans="2:11" ht="13.8" x14ac:dyDescent="0.25">
      <c r="B560" s="47" t="s">
        <v>37</v>
      </c>
      <c r="C560" s="53"/>
      <c r="D560" s="54"/>
      <c r="E560" s="54"/>
      <c r="F560" s="54"/>
      <c r="G560" s="54"/>
      <c r="H560" s="55"/>
      <c r="K560" s="46"/>
    </row>
    <row r="561" spans="2:11" ht="14.4" thickBot="1" x14ac:dyDescent="0.3">
      <c r="B561" s="47" t="s">
        <v>38</v>
      </c>
      <c r="C561" s="56" t="s">
        <v>39</v>
      </c>
      <c r="D561" s="57" t="s">
        <v>40</v>
      </c>
      <c r="E561" s="58"/>
      <c r="F561" s="58"/>
      <c r="G561" s="59"/>
      <c r="H561" s="60">
        <f>1-F557</f>
        <v>0.11375182051954391</v>
      </c>
      <c r="K561" s="46"/>
    </row>
    <row r="562" spans="2:11" ht="13.8" thickTop="1" x14ac:dyDescent="0.25"/>
    <row r="564" spans="2:11" ht="13.8" thickBot="1" x14ac:dyDescent="0.3"/>
    <row r="565" spans="2:11" s="65" customFormat="1" ht="22.2" thickTop="1" thickBot="1" x14ac:dyDescent="0.45">
      <c r="B565" s="61" t="s">
        <v>41</v>
      </c>
      <c r="C565" s="62"/>
      <c r="D565" s="62"/>
      <c r="E565" s="62"/>
      <c r="F565" s="63">
        <f>E661-E554</f>
        <v>4576.2100000000064</v>
      </c>
      <c r="G565" s="62"/>
      <c r="H565" s="64">
        <f>1-H557</f>
        <v>0.11740211509086718</v>
      </c>
    </row>
    <row r="566" spans="2:11" ht="13.8" thickTop="1" x14ac:dyDescent="0.25"/>
    <row r="567" spans="2:11" x14ac:dyDescent="0.25">
      <c r="B567" s="17"/>
      <c r="C567" s="17"/>
      <c r="D567" s="17"/>
      <c r="E567" s="17"/>
      <c r="F567" s="17"/>
      <c r="G567" s="17"/>
      <c r="H567" s="17"/>
      <c r="I567" s="17"/>
    </row>
    <row r="569" spans="2:11" ht="22.5" customHeight="1" x14ac:dyDescent="0.4">
      <c r="B569" s="1" t="s">
        <v>42</v>
      </c>
    </row>
    <row r="571" spans="2:11" x14ac:dyDescent="0.25">
      <c r="B571" s="2" t="s">
        <v>0</v>
      </c>
      <c r="C571" s="3">
        <v>5</v>
      </c>
    </row>
    <row r="572" spans="2:11" x14ac:dyDescent="0.25">
      <c r="B572" s="2"/>
      <c r="C572" s="4"/>
    </row>
    <row r="573" spans="2:11" x14ac:dyDescent="0.25">
      <c r="B573" s="5" t="s">
        <v>1</v>
      </c>
      <c r="C573" s="6">
        <v>42.65</v>
      </c>
    </row>
    <row r="574" spans="2:11" x14ac:dyDescent="0.25">
      <c r="B574" s="2"/>
    </row>
    <row r="575" spans="2:11" x14ac:dyDescent="0.25">
      <c r="B575" s="7" t="s">
        <v>2</v>
      </c>
    </row>
    <row r="576" spans="2:11" x14ac:dyDescent="0.25">
      <c r="B576" t="s">
        <v>3</v>
      </c>
      <c r="E576" s="8">
        <v>1109.05</v>
      </c>
    </row>
    <row r="577" spans="2:5" x14ac:dyDescent="0.25">
      <c r="B577" t="s">
        <v>4</v>
      </c>
      <c r="E577" s="8">
        <f>C571*C573</f>
        <v>213.25</v>
      </c>
    </row>
    <row r="578" spans="2:5" x14ac:dyDescent="0.25">
      <c r="B578" t="s">
        <v>5</v>
      </c>
      <c r="E578" s="8">
        <v>546.41</v>
      </c>
    </row>
    <row r="579" spans="2:5" x14ac:dyDescent="0.25">
      <c r="B579" t="s">
        <v>6</v>
      </c>
      <c r="E579" s="8">
        <v>305.52999999999997</v>
      </c>
    </row>
    <row r="580" spans="2:5" x14ac:dyDescent="0.25">
      <c r="B580" t="s">
        <v>7</v>
      </c>
      <c r="E580" s="8">
        <v>159.91999999999999</v>
      </c>
    </row>
    <row r="581" spans="2:5" x14ac:dyDescent="0.25">
      <c r="B581" t="s">
        <v>8</v>
      </c>
      <c r="E581" s="8">
        <v>21.6</v>
      </c>
    </row>
    <row r="582" spans="2:5" x14ac:dyDescent="0.25">
      <c r="B582" t="s">
        <v>9</v>
      </c>
      <c r="E582" s="8">
        <v>358.82</v>
      </c>
    </row>
    <row r="583" spans="2:5" ht="13.8" x14ac:dyDescent="0.25">
      <c r="B583" s="9"/>
      <c r="E583" s="10">
        <f>SUM(E576:E582)</f>
        <v>2714.58</v>
      </c>
    </row>
    <row r="585" spans="2:5" x14ac:dyDescent="0.25">
      <c r="B585" s="7" t="s">
        <v>10</v>
      </c>
    </row>
    <row r="586" spans="2:5" x14ac:dyDescent="0.25">
      <c r="B586" s="11" t="s">
        <v>62</v>
      </c>
      <c r="C586" s="12">
        <v>26.31</v>
      </c>
    </row>
    <row r="588" spans="2:5" x14ac:dyDescent="0.25">
      <c r="B588" t="s">
        <v>3</v>
      </c>
      <c r="E588" s="8">
        <v>684.36</v>
      </c>
    </row>
    <row r="589" spans="2:5" x14ac:dyDescent="0.25">
      <c r="B589" t="s">
        <v>4</v>
      </c>
      <c r="E589" s="8">
        <f>C571*C586</f>
        <v>131.54999999999998</v>
      </c>
    </row>
    <row r="590" spans="2:5" x14ac:dyDescent="0.25">
      <c r="B590" t="s">
        <v>5</v>
      </c>
      <c r="E590" s="8">
        <v>546.41</v>
      </c>
    </row>
    <row r="591" spans="2:5" x14ac:dyDescent="0.25">
      <c r="B591" t="s">
        <v>6</v>
      </c>
      <c r="E591" s="8">
        <v>305.52999999999997</v>
      </c>
    </row>
    <row r="592" spans="2:5" x14ac:dyDescent="0.25">
      <c r="B592" t="s">
        <v>7</v>
      </c>
      <c r="E592" s="8">
        <v>159.91999999999999</v>
      </c>
    </row>
    <row r="593" spans="2:5" ht="13.8" x14ac:dyDescent="0.25">
      <c r="B593" s="9"/>
      <c r="E593" s="13">
        <f>SUM(E588:E592)</f>
        <v>1827.77</v>
      </c>
    </row>
    <row r="595" spans="2:5" x14ac:dyDescent="0.25">
      <c r="B595" s="14" t="s">
        <v>12</v>
      </c>
    </row>
    <row r="596" spans="2:5" x14ac:dyDescent="0.25">
      <c r="B596" t="s">
        <v>13</v>
      </c>
      <c r="E596" s="8">
        <v>38.44</v>
      </c>
    </row>
    <row r="597" spans="2:5" x14ac:dyDescent="0.25">
      <c r="B597" t="s">
        <v>14</v>
      </c>
      <c r="E597" s="8">
        <v>92.14</v>
      </c>
    </row>
    <row r="598" spans="2:5" x14ac:dyDescent="0.25">
      <c r="B598" t="s">
        <v>15</v>
      </c>
      <c r="E598" s="8">
        <v>96.13</v>
      </c>
    </row>
    <row r="599" spans="2:5" x14ac:dyDescent="0.25">
      <c r="B599" t="s">
        <v>16</v>
      </c>
      <c r="E599" s="8">
        <v>131.66</v>
      </c>
    </row>
    <row r="601" spans="2:5" x14ac:dyDescent="0.25">
      <c r="B601" s="14" t="s">
        <v>17</v>
      </c>
    </row>
    <row r="602" spans="2:5" x14ac:dyDescent="0.25">
      <c r="B602" t="s">
        <v>18</v>
      </c>
      <c r="E602" s="8">
        <v>56.25</v>
      </c>
    </row>
    <row r="603" spans="2:5" x14ac:dyDescent="0.25">
      <c r="B603" t="s">
        <v>19</v>
      </c>
      <c r="E603" s="8">
        <v>18.77</v>
      </c>
    </row>
    <row r="604" spans="2:5" x14ac:dyDescent="0.25">
      <c r="B604" t="s">
        <v>20</v>
      </c>
      <c r="E604" s="8">
        <v>70.31</v>
      </c>
    </row>
    <row r="605" spans="2:5" x14ac:dyDescent="0.25">
      <c r="B605" t="s">
        <v>21</v>
      </c>
      <c r="E605" s="8">
        <v>23.46</v>
      </c>
    </row>
    <row r="606" spans="2:5" ht="13.8" thickBot="1" x14ac:dyDescent="0.3"/>
    <row r="607" spans="2:5" ht="15" thickTop="1" thickBot="1" x14ac:dyDescent="0.3">
      <c r="B607" s="5" t="s">
        <v>43</v>
      </c>
      <c r="E607" s="15">
        <f>12*E583+2*E593</f>
        <v>36230.5</v>
      </c>
    </row>
    <row r="608" spans="2:5" ht="21.6" thickTop="1" x14ac:dyDescent="0.25">
      <c r="B608" s="16" t="s">
        <v>23</v>
      </c>
    </row>
    <row r="610" spans="2:9" ht="13.8" thickBot="1" x14ac:dyDescent="0.3"/>
    <row r="611" spans="2:9" ht="15" thickTop="1" thickBot="1" x14ac:dyDescent="0.3">
      <c r="B611" s="11" t="s">
        <v>44</v>
      </c>
      <c r="C611" s="11"/>
      <c r="E611" s="45">
        <f>E666-E607</f>
        <v>1175.5899999999965</v>
      </c>
    </row>
    <row r="612" spans="2:9" ht="52.5" customHeight="1" thickTop="1" x14ac:dyDescent="0.25">
      <c r="B612" s="16" t="s">
        <v>45</v>
      </c>
    </row>
    <row r="615" spans="2:9" x14ac:dyDescent="0.25">
      <c r="B615" s="17"/>
      <c r="C615" s="17"/>
      <c r="D615" s="17"/>
      <c r="E615" s="17"/>
      <c r="F615" s="17"/>
      <c r="G615" s="17"/>
      <c r="H615" s="17"/>
      <c r="I615" s="17"/>
    </row>
    <row r="617" spans="2:9" ht="22.5" customHeight="1" x14ac:dyDescent="0.4">
      <c r="B617" s="1" t="s">
        <v>46</v>
      </c>
    </row>
    <row r="619" spans="2:9" x14ac:dyDescent="0.25">
      <c r="B619" s="2" t="s">
        <v>0</v>
      </c>
      <c r="C619" s="18">
        <v>5</v>
      </c>
    </row>
    <row r="620" spans="2:9" x14ac:dyDescent="0.25">
      <c r="B620" s="2"/>
      <c r="C620" s="4"/>
    </row>
    <row r="621" spans="2:9" x14ac:dyDescent="0.25">
      <c r="B621" s="5" t="s">
        <v>47</v>
      </c>
      <c r="C621" s="6">
        <v>44.65</v>
      </c>
    </row>
    <row r="622" spans="2:9" x14ac:dyDescent="0.25">
      <c r="B622" s="2"/>
      <c r="C622" s="4"/>
    </row>
    <row r="623" spans="2:9" x14ac:dyDescent="0.25">
      <c r="B623" s="11" t="s">
        <v>48</v>
      </c>
      <c r="C623" s="12">
        <v>42.65</v>
      </c>
    </row>
    <row r="625" spans="2:9" x14ac:dyDescent="0.25">
      <c r="B625" t="s">
        <v>3</v>
      </c>
      <c r="E625" s="8">
        <v>1161.3</v>
      </c>
      <c r="F625" s="8">
        <v>1109.05</v>
      </c>
      <c r="G625" s="20"/>
      <c r="H625" s="25">
        <f t="shared" ref="H625:H631" si="0">1-G625</f>
        <v>1</v>
      </c>
      <c r="I625" s="26">
        <f t="shared" ref="I625:I632" si="1">E625-F625</f>
        <v>52.25</v>
      </c>
    </row>
    <row r="626" spans="2:9" x14ac:dyDescent="0.25">
      <c r="B626" t="s">
        <v>4</v>
      </c>
      <c r="E626" s="8">
        <f>C621*C619</f>
        <v>223.25</v>
      </c>
      <c r="F626" s="8">
        <f>C619*C623</f>
        <v>213.25</v>
      </c>
      <c r="G626" s="24">
        <f t="shared" ref="G626:G632" si="2">F626/E626</f>
        <v>0.95520716685330342</v>
      </c>
      <c r="H626" s="25">
        <f t="shared" si="0"/>
        <v>4.4792833146696576E-2</v>
      </c>
      <c r="I626" s="26">
        <f t="shared" si="1"/>
        <v>10</v>
      </c>
    </row>
    <row r="627" spans="2:9" x14ac:dyDescent="0.25">
      <c r="B627" t="s">
        <v>5</v>
      </c>
      <c r="E627" s="8">
        <v>575.16</v>
      </c>
      <c r="F627" s="8">
        <v>546.41</v>
      </c>
      <c r="G627" s="24">
        <f t="shared" si="2"/>
        <v>0.95001390917309969</v>
      </c>
      <c r="H627" s="25">
        <f t="shared" si="0"/>
        <v>4.9986090826900309E-2</v>
      </c>
      <c r="I627" s="26">
        <f t="shared" si="1"/>
        <v>28.75</v>
      </c>
    </row>
    <row r="628" spans="2:9" x14ac:dyDescent="0.25">
      <c r="B628" t="s">
        <v>6</v>
      </c>
      <c r="E628" s="8">
        <v>318.26</v>
      </c>
      <c r="F628" s="8">
        <v>305.52999999999997</v>
      </c>
      <c r="G628" s="24">
        <f t="shared" si="2"/>
        <v>0.96000125683403503</v>
      </c>
      <c r="H628" s="25">
        <f t="shared" si="0"/>
        <v>3.9998743165964967E-2</v>
      </c>
      <c r="I628" s="26">
        <f t="shared" si="1"/>
        <v>12.730000000000018</v>
      </c>
    </row>
    <row r="629" spans="2:9" x14ac:dyDescent="0.25">
      <c r="B629" t="s">
        <v>7</v>
      </c>
      <c r="E629" s="8">
        <v>166.58</v>
      </c>
      <c r="F629" s="8">
        <v>159.91999999999999</v>
      </c>
      <c r="G629" s="24">
        <f t="shared" si="2"/>
        <v>0.96001920998919421</v>
      </c>
      <c r="H629" s="25">
        <f t="shared" si="0"/>
        <v>3.9980790010805789E-2</v>
      </c>
      <c r="I629" s="26">
        <f t="shared" si="1"/>
        <v>6.660000000000025</v>
      </c>
    </row>
    <row r="630" spans="2:9" x14ac:dyDescent="0.25">
      <c r="B630" t="s">
        <v>8</v>
      </c>
      <c r="E630" s="8">
        <v>22.5</v>
      </c>
      <c r="F630" s="8">
        <v>21.6</v>
      </c>
      <c r="G630" s="24">
        <f t="shared" si="2"/>
        <v>0.96000000000000008</v>
      </c>
      <c r="H630" s="25">
        <f t="shared" si="0"/>
        <v>3.9999999999999925E-2</v>
      </c>
      <c r="I630" s="26">
        <f t="shared" si="1"/>
        <v>0.89999999999999858</v>
      </c>
    </row>
    <row r="631" spans="2:9" x14ac:dyDescent="0.25">
      <c r="B631" t="s">
        <v>9</v>
      </c>
      <c r="E631" s="8">
        <v>373.77</v>
      </c>
      <c r="F631" s="8">
        <v>358.82</v>
      </c>
      <c r="G631" s="24">
        <f t="shared" si="2"/>
        <v>0.96000214035369347</v>
      </c>
      <c r="H631" s="25">
        <f t="shared" si="0"/>
        <v>3.9997859646306533E-2</v>
      </c>
      <c r="I631" s="26">
        <f t="shared" si="1"/>
        <v>14.949999999999989</v>
      </c>
    </row>
    <row r="632" spans="2:9" s="9" customFormat="1" ht="13.8" x14ac:dyDescent="0.25">
      <c r="E632" s="28">
        <f>SUM(E625:E631)</f>
        <v>2840.82</v>
      </c>
      <c r="F632" s="28">
        <f>SUM(F625:F631)</f>
        <v>2714.58</v>
      </c>
      <c r="G632" s="24">
        <f t="shared" si="2"/>
        <v>0.95556212642828475</v>
      </c>
      <c r="H632" s="30"/>
      <c r="I632" s="30">
        <f t="shared" si="1"/>
        <v>126.24000000000024</v>
      </c>
    </row>
    <row r="633" spans="2:9" ht="13.8" x14ac:dyDescent="0.25">
      <c r="E633" s="13"/>
      <c r="F633" s="13"/>
      <c r="G633" s="29"/>
      <c r="H633" s="74"/>
    </row>
    <row r="634" spans="2:9" x14ac:dyDescent="0.25">
      <c r="G634" s="66"/>
    </row>
    <row r="635" spans="2:9" x14ac:dyDescent="0.25">
      <c r="B635" s="5" t="s">
        <v>53</v>
      </c>
      <c r="C635" s="67">
        <v>44.65</v>
      </c>
      <c r="D635" s="5"/>
      <c r="E635" s="5" t="s">
        <v>54</v>
      </c>
      <c r="F635" s="67">
        <v>1161.3</v>
      </c>
    </row>
    <row r="636" spans="2:9" x14ac:dyDescent="0.25">
      <c r="C636" s="68"/>
      <c r="F636" s="68"/>
    </row>
    <row r="637" spans="2:9" x14ac:dyDescent="0.25">
      <c r="B637" s="11" t="s">
        <v>55</v>
      </c>
      <c r="C637" s="69">
        <v>23.98</v>
      </c>
      <c r="D637" s="11"/>
      <c r="E637" s="11" t="s">
        <v>56</v>
      </c>
      <c r="F637" s="69">
        <v>623.62</v>
      </c>
    </row>
    <row r="639" spans="2:9" s="20" customFormat="1" x14ac:dyDescent="0.25">
      <c r="C639"/>
      <c r="E639" s="32" t="s">
        <v>57</v>
      </c>
      <c r="F639" s="22" t="s">
        <v>58</v>
      </c>
      <c r="G639" s="22"/>
      <c r="H639" s="22" t="s">
        <v>51</v>
      </c>
      <c r="I639" s="22" t="s">
        <v>52</v>
      </c>
    </row>
    <row r="640" spans="2:9" x14ac:dyDescent="0.25">
      <c r="B640" t="s">
        <v>3</v>
      </c>
      <c r="E640" s="8">
        <v>1161.3</v>
      </c>
      <c r="F640" s="8">
        <v>623.62</v>
      </c>
      <c r="G640">
        <f>F640/E640</f>
        <v>0.53700163609747698</v>
      </c>
      <c r="H640" s="25">
        <f>1-G640</f>
        <v>0.46299836390252302</v>
      </c>
      <c r="I640" s="26">
        <f t="shared" ref="I640:I645" si="3">E640-F640</f>
        <v>537.67999999999995</v>
      </c>
    </row>
    <row r="641" spans="2:9" x14ac:dyDescent="0.25">
      <c r="B641" t="s">
        <v>4</v>
      </c>
      <c r="E641" s="8">
        <f>C619*C635</f>
        <v>223.25</v>
      </c>
      <c r="F641" s="8">
        <f>C619*C637</f>
        <v>119.9</v>
      </c>
      <c r="G641">
        <f>F641/E641</f>
        <v>0.53706606942889146</v>
      </c>
      <c r="H641" s="25">
        <f>1-G641</f>
        <v>0.46293393057110854</v>
      </c>
      <c r="I641" s="26">
        <f t="shared" si="3"/>
        <v>103.35</v>
      </c>
    </row>
    <row r="642" spans="2:9" x14ac:dyDescent="0.25">
      <c r="B642" t="s">
        <v>5</v>
      </c>
      <c r="E642" s="8">
        <v>575.16</v>
      </c>
      <c r="F642" s="8">
        <v>546.41</v>
      </c>
      <c r="G642">
        <f>F642/E642</f>
        <v>0.95001390917309969</v>
      </c>
      <c r="H642" s="25">
        <f>1-G642</f>
        <v>4.9986090826900309E-2</v>
      </c>
      <c r="I642" s="26">
        <f t="shared" si="3"/>
        <v>28.75</v>
      </c>
    </row>
    <row r="643" spans="2:9" ht="13.8" x14ac:dyDescent="0.25">
      <c r="B643" t="s">
        <v>6</v>
      </c>
      <c r="C643" s="9"/>
      <c r="E643" s="8">
        <v>318.26</v>
      </c>
      <c r="F643" s="8">
        <v>305.52999999999997</v>
      </c>
      <c r="G643">
        <f>F643/E643</f>
        <v>0.96000125683403503</v>
      </c>
      <c r="H643" s="25">
        <f>1-G643</f>
        <v>3.9998743165964967E-2</v>
      </c>
      <c r="I643" s="26">
        <f t="shared" si="3"/>
        <v>12.730000000000018</v>
      </c>
    </row>
    <row r="644" spans="2:9" x14ac:dyDescent="0.25">
      <c r="B644" t="s">
        <v>7</v>
      </c>
      <c r="E644" s="8">
        <v>166.58</v>
      </c>
      <c r="F644" s="8">
        <v>159.91999999999999</v>
      </c>
      <c r="G644">
        <f>F644/E644</f>
        <v>0.96001920998919421</v>
      </c>
      <c r="H644" s="25">
        <f>1-G644</f>
        <v>3.9980790010805789E-2</v>
      </c>
      <c r="I644" s="26">
        <f t="shared" si="3"/>
        <v>6.660000000000025</v>
      </c>
    </row>
    <row r="645" spans="2:9" s="9" customFormat="1" ht="13.8" x14ac:dyDescent="0.25">
      <c r="C645"/>
      <c r="E645" s="28">
        <f>SUM(E640:E644)</f>
        <v>2444.5500000000002</v>
      </c>
      <c r="F645" s="28">
        <f>SUM(F640:F644)</f>
        <v>1755.3799999999999</v>
      </c>
      <c r="I645" s="30">
        <f t="shared" si="3"/>
        <v>689.1700000000003</v>
      </c>
    </row>
    <row r="648" spans="2:9" x14ac:dyDescent="0.25">
      <c r="B648" s="14" t="s">
        <v>12</v>
      </c>
      <c r="G648" s="22"/>
    </row>
    <row r="649" spans="2:9" x14ac:dyDescent="0.25">
      <c r="B649" t="s">
        <v>13</v>
      </c>
      <c r="E649" s="8">
        <v>40.04</v>
      </c>
      <c r="F649" s="8">
        <v>38.44</v>
      </c>
      <c r="G649" s="36">
        <f>F649/E649</f>
        <v>0.96003996003995995</v>
      </c>
      <c r="H649" s="25">
        <f>1-G649</f>
        <v>3.996003996004005E-2</v>
      </c>
      <c r="I649" s="26">
        <f>E649-F649</f>
        <v>1.6000000000000014</v>
      </c>
    </row>
    <row r="650" spans="2:9" x14ac:dyDescent="0.25">
      <c r="B650" t="s">
        <v>14</v>
      </c>
      <c r="E650" s="8">
        <v>95.97</v>
      </c>
      <c r="F650" s="8">
        <v>92.14</v>
      </c>
      <c r="G650" s="36">
        <f>F650/E650</f>
        <v>0.96009169532145466</v>
      </c>
      <c r="H650" s="25">
        <f>1-G650</f>
        <v>3.9908304678545337E-2</v>
      </c>
      <c r="I650" s="26">
        <f>E650-F650</f>
        <v>3.8299999999999983</v>
      </c>
    </row>
    <row r="651" spans="2:9" x14ac:dyDescent="0.25">
      <c r="B651" t="s">
        <v>15</v>
      </c>
      <c r="E651" s="8">
        <v>100.13</v>
      </c>
      <c r="F651" s="8">
        <v>96.13</v>
      </c>
      <c r="G651" s="36">
        <f>F651/E651</f>
        <v>0.96005193248776588</v>
      </c>
      <c r="H651" s="25">
        <f>1-G651</f>
        <v>3.994806751223412E-2</v>
      </c>
      <c r="I651" s="26">
        <f>E651-F651</f>
        <v>4</v>
      </c>
    </row>
    <row r="652" spans="2:9" x14ac:dyDescent="0.25">
      <c r="B652" t="s">
        <v>16</v>
      </c>
      <c r="E652" s="8">
        <v>137.13999999999999</v>
      </c>
      <c r="F652" s="8">
        <v>131.66</v>
      </c>
      <c r="G652" s="36">
        <f>F652/E652</f>
        <v>0.96004083418404562</v>
      </c>
      <c r="H652" s="25">
        <f>1-G652</f>
        <v>3.9959165815954378E-2</v>
      </c>
      <c r="I652" s="26">
        <f>E652-F652</f>
        <v>5.4799999999999898</v>
      </c>
    </row>
    <row r="654" spans="2:9" s="20" customFormat="1" x14ac:dyDescent="0.25">
      <c r="B654" s="14" t="s">
        <v>17</v>
      </c>
      <c r="C654"/>
      <c r="E654" s="32" t="s">
        <v>49</v>
      </c>
      <c r="F654" s="22" t="s">
        <v>59</v>
      </c>
      <c r="G654" s="22"/>
      <c r="H654" s="22" t="s">
        <v>51</v>
      </c>
      <c r="I654" s="22" t="s">
        <v>52</v>
      </c>
    </row>
    <row r="655" spans="2:9" x14ac:dyDescent="0.25">
      <c r="B655" t="s">
        <v>18</v>
      </c>
      <c r="E655" s="8">
        <v>58.59</v>
      </c>
      <c r="F655" s="8">
        <v>56.25</v>
      </c>
      <c r="G655">
        <f>F655/E655</f>
        <v>0.96006144393241166</v>
      </c>
      <c r="H655" s="25">
        <f>1-G655</f>
        <v>3.9938556067588338E-2</v>
      </c>
      <c r="I655" s="26">
        <f>E655-F655</f>
        <v>2.3400000000000034</v>
      </c>
    </row>
    <row r="656" spans="2:9" x14ac:dyDescent="0.25">
      <c r="B656" t="s">
        <v>19</v>
      </c>
      <c r="E656" s="8">
        <v>19.55</v>
      </c>
      <c r="F656" s="8">
        <v>18.77</v>
      </c>
      <c r="G656">
        <f>F656/E656</f>
        <v>0.96010230179028122</v>
      </c>
      <c r="H656" s="25">
        <f>1-G656</f>
        <v>3.9897698209718779E-2</v>
      </c>
      <c r="I656" s="26">
        <f>E656-F656</f>
        <v>0.78000000000000114</v>
      </c>
    </row>
    <row r="657" spans="2:9" x14ac:dyDescent="0.25">
      <c r="B657" t="s">
        <v>20</v>
      </c>
      <c r="E657" s="8">
        <v>73.23</v>
      </c>
      <c r="F657" s="8">
        <v>70.31</v>
      </c>
      <c r="G657">
        <f>F657/E657</f>
        <v>0.96012563157176023</v>
      </c>
      <c r="H657" s="25">
        <f>1-G657</f>
        <v>3.987436842823977E-2</v>
      </c>
      <c r="I657" s="26">
        <f>E657-F657</f>
        <v>2.9200000000000017</v>
      </c>
    </row>
    <row r="658" spans="2:9" x14ac:dyDescent="0.25">
      <c r="B658" t="s">
        <v>21</v>
      </c>
      <c r="E658" s="8">
        <v>24.43</v>
      </c>
      <c r="F658" s="37">
        <v>23.46</v>
      </c>
      <c r="G658">
        <f>F658/E658</f>
        <v>0.9602947196070406</v>
      </c>
      <c r="H658" s="25">
        <f>1-G658</f>
        <v>3.9705280392959397E-2</v>
      </c>
      <c r="I658" s="26">
        <f>E658-F658</f>
        <v>0.96999999999999886</v>
      </c>
    </row>
    <row r="659" spans="2:9" x14ac:dyDescent="0.25">
      <c r="E659" s="8"/>
      <c r="F659" s="37"/>
      <c r="H659" s="25"/>
      <c r="I659" s="26"/>
    </row>
    <row r="660" spans="2:9" ht="13.8" thickBot="1" x14ac:dyDescent="0.3"/>
    <row r="661" spans="2:9" ht="15" thickTop="1" thickBot="1" x14ac:dyDescent="0.3">
      <c r="B661" s="5" t="s">
        <v>60</v>
      </c>
      <c r="E661" s="15">
        <f>12*E632+2*E645</f>
        <v>38978.94</v>
      </c>
    </row>
    <row r="662" spans="2:9" ht="22.2" thickTop="1" thickBot="1" x14ac:dyDescent="0.3">
      <c r="B662" s="16" t="s">
        <v>23</v>
      </c>
      <c r="E662" s="70"/>
    </row>
    <row r="663" spans="2:9" ht="13.8" thickTop="1" x14ac:dyDescent="0.25">
      <c r="E663" s="70"/>
      <c r="F663" s="39" t="s">
        <v>31</v>
      </c>
      <c r="G663" s="71">
        <f>E666/E661</f>
        <v>0.95964872313100347</v>
      </c>
      <c r="H663" s="41" t="s">
        <v>32</v>
      </c>
    </row>
    <row r="664" spans="2:9" ht="13.8" thickBot="1" x14ac:dyDescent="0.3">
      <c r="E664" s="70"/>
      <c r="F664" s="42">
        <f>E661-E666</f>
        <v>1572.8500000000058</v>
      </c>
      <c r="G664" s="72"/>
      <c r="H664" s="44">
        <f>1-G663</f>
        <v>4.0351276868996533E-2</v>
      </c>
    </row>
    <row r="665" spans="2:9" ht="14.4" thickTop="1" thickBot="1" x14ac:dyDescent="0.3">
      <c r="E665" s="70"/>
    </row>
    <row r="666" spans="2:9" ht="15" thickTop="1" thickBot="1" x14ac:dyDescent="0.3">
      <c r="B666" s="11" t="s">
        <v>61</v>
      </c>
      <c r="C666" s="11"/>
      <c r="D666" s="11"/>
      <c r="E666" s="45">
        <f>5*E632+7*F632+E645+F645</f>
        <v>37406.089999999997</v>
      </c>
    </row>
    <row r="667" spans="2:9" ht="21.6" thickTop="1" x14ac:dyDescent="0.25">
      <c r="B667" s="16" t="s">
        <v>23</v>
      </c>
    </row>
  </sheetData>
  <dataValidations count="1">
    <dataValidation type="list" allowBlank="1" showInputMessage="1" showErrorMessage="1" sqref="F513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65" max="16383" man="1"/>
    <brk id="6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61"/>
  </sheetPr>
  <dimension ref="A1:K666"/>
  <sheetViews>
    <sheetView zoomScaleNormal="100" workbookViewId="0">
      <selection activeCell="E34" sqref="E34:E43"/>
    </sheetView>
  </sheetViews>
  <sheetFormatPr baseColWidth="10" defaultRowHeight="13.2" x14ac:dyDescent="0.25"/>
  <cols>
    <col min="2" max="2" width="43.44140625" customWidth="1"/>
    <col min="4" max="4" width="13.6640625" customWidth="1"/>
    <col min="5" max="5" width="29.44140625" bestFit="1" customWidth="1"/>
    <col min="6" max="6" width="23.44140625" bestFit="1" customWidth="1"/>
    <col min="7" max="7" width="13.10937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637.85</v>
      </c>
      <c r="F14" s="8"/>
    </row>
    <row r="15" spans="1:6" x14ac:dyDescent="0.25">
      <c r="B15" t="s">
        <v>6</v>
      </c>
      <c r="E15" s="8">
        <v>368.01</v>
      </c>
      <c r="F15" s="8"/>
    </row>
    <row r="16" spans="1:6" x14ac:dyDescent="0.25">
      <c r="B16" t="s">
        <v>7</v>
      </c>
      <c r="E16" s="8">
        <v>227.3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2971.86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637.85</v>
      </c>
      <c r="F27" s="8"/>
    </row>
    <row r="28" spans="2:6" x14ac:dyDescent="0.25">
      <c r="B28" t="s">
        <v>6</v>
      </c>
      <c r="E28" s="8">
        <v>368.01</v>
      </c>
      <c r="F28" s="8"/>
    </row>
    <row r="29" spans="2:6" x14ac:dyDescent="0.25">
      <c r="B29" t="s">
        <v>7</v>
      </c>
      <c r="E29" s="8">
        <v>227.3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2032.04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39726.400000000001</v>
      </c>
      <c r="F46" s="97"/>
    </row>
    <row r="47" spans="2:6" ht="21.6" thickTop="1" x14ac:dyDescent="0.25">
      <c r="B47" s="98" t="s">
        <v>88</v>
      </c>
    </row>
    <row r="49" spans="1:9" x14ac:dyDescent="0.25">
      <c r="B49" s="17"/>
      <c r="C49" s="17"/>
      <c r="D49" s="17"/>
      <c r="E49" s="17"/>
      <c r="F49" s="17"/>
      <c r="G49" s="17"/>
      <c r="H49" s="17"/>
      <c r="I49" s="17"/>
    </row>
    <row r="51" spans="1:9" ht="21" x14ac:dyDescent="0.4">
      <c r="A51" s="94"/>
      <c r="B51" s="1" t="s">
        <v>91</v>
      </c>
    </row>
    <row r="53" spans="1:9" x14ac:dyDescent="0.25">
      <c r="B53" s="2" t="s">
        <v>82</v>
      </c>
      <c r="C53" s="78">
        <v>0</v>
      </c>
    </row>
    <row r="54" spans="1:9" x14ac:dyDescent="0.25">
      <c r="B54" s="2"/>
      <c r="C54" s="68"/>
    </row>
    <row r="55" spans="1:9" x14ac:dyDescent="0.25">
      <c r="B55" s="5" t="s">
        <v>83</v>
      </c>
      <c r="C55" s="95">
        <v>0</v>
      </c>
      <c r="D55" s="85"/>
      <c r="E55" s="91"/>
      <c r="F55" s="91"/>
    </row>
    <row r="56" spans="1:9" x14ac:dyDescent="0.25">
      <c r="B56" s="5"/>
      <c r="C56" s="67"/>
      <c r="D56" s="85"/>
      <c r="E56" s="91"/>
      <c r="F56" s="91"/>
    </row>
    <row r="57" spans="1:9" x14ac:dyDescent="0.25">
      <c r="B57" s="5" t="s">
        <v>1</v>
      </c>
      <c r="C57" s="67">
        <v>49.59</v>
      </c>
      <c r="D57" s="85"/>
      <c r="E57" s="91"/>
      <c r="F57" s="91"/>
    </row>
    <row r="58" spans="1:9" x14ac:dyDescent="0.25">
      <c r="B58" s="5"/>
      <c r="C58" s="67"/>
      <c r="D58" s="85"/>
      <c r="E58" s="91"/>
      <c r="F58" s="91"/>
    </row>
    <row r="59" spans="1:9" x14ac:dyDescent="0.25">
      <c r="B59" s="5" t="s">
        <v>84</v>
      </c>
      <c r="C59" s="67">
        <v>187.06</v>
      </c>
      <c r="D59" s="85"/>
      <c r="E59" s="91"/>
      <c r="F59" s="91"/>
    </row>
    <row r="60" spans="1:9" x14ac:dyDescent="0.25">
      <c r="B60" s="2"/>
    </row>
    <row r="61" spans="1:9" x14ac:dyDescent="0.25">
      <c r="B61" s="7" t="s">
        <v>2</v>
      </c>
    </row>
    <row r="62" spans="1:9" x14ac:dyDescent="0.25">
      <c r="B62" t="s">
        <v>3</v>
      </c>
      <c r="E62" s="8">
        <v>1288.31</v>
      </c>
      <c r="F62" s="8"/>
    </row>
    <row r="63" spans="1:9" x14ac:dyDescent="0.25">
      <c r="B63" t="s">
        <v>4</v>
      </c>
      <c r="E63" s="8">
        <f>C53*C57</f>
        <v>0</v>
      </c>
      <c r="F63" s="8"/>
    </row>
    <row r="64" spans="1:9" x14ac:dyDescent="0.25">
      <c r="B64" t="s">
        <v>5</v>
      </c>
      <c r="E64" s="8">
        <v>634.75</v>
      </c>
      <c r="F64" s="8"/>
    </row>
    <row r="65" spans="2:6" x14ac:dyDescent="0.25">
      <c r="B65" t="s">
        <v>6</v>
      </c>
      <c r="E65" s="8">
        <v>366.22</v>
      </c>
      <c r="F65" s="8"/>
    </row>
    <row r="66" spans="2:6" x14ac:dyDescent="0.25">
      <c r="B66" t="s">
        <v>7</v>
      </c>
      <c r="E66" s="8">
        <v>226.2</v>
      </c>
      <c r="F66" s="8"/>
    </row>
    <row r="67" spans="2:6" x14ac:dyDescent="0.25">
      <c r="B67" t="s">
        <v>8</v>
      </c>
      <c r="E67" s="8">
        <v>25.11</v>
      </c>
      <c r="F67" s="8"/>
    </row>
    <row r="68" spans="2:6" x14ac:dyDescent="0.25">
      <c r="B68" t="s">
        <v>9</v>
      </c>
      <c r="E68" s="8">
        <v>416.83</v>
      </c>
      <c r="F68" s="8"/>
    </row>
    <row r="69" spans="2:6" x14ac:dyDescent="0.25">
      <c r="B69" t="s">
        <v>85</v>
      </c>
      <c r="E69" s="8">
        <f>C55*C59</f>
        <v>0</v>
      </c>
      <c r="F69" s="8"/>
    </row>
    <row r="70" spans="2:6" ht="13.8" x14ac:dyDescent="0.25">
      <c r="B70" s="9"/>
      <c r="E70" s="96">
        <f>SUM(E62:E69)</f>
        <v>2957.4199999999996</v>
      </c>
      <c r="F70" s="96"/>
    </row>
    <row r="72" spans="2:6" x14ac:dyDescent="0.25">
      <c r="B72" s="7" t="s">
        <v>10</v>
      </c>
    </row>
    <row r="73" spans="2:6" x14ac:dyDescent="0.25">
      <c r="B73" s="11" t="s">
        <v>11</v>
      </c>
      <c r="C73" s="69">
        <v>30.61</v>
      </c>
      <c r="D73" s="86"/>
    </row>
    <row r="74" spans="2:6" x14ac:dyDescent="0.25">
      <c r="B74" s="20"/>
    </row>
    <row r="75" spans="2:6" x14ac:dyDescent="0.25">
      <c r="B75" t="s">
        <v>3</v>
      </c>
      <c r="E75" s="8">
        <v>795</v>
      </c>
      <c r="F75" s="8"/>
    </row>
    <row r="76" spans="2:6" x14ac:dyDescent="0.25">
      <c r="B76" t="s">
        <v>4</v>
      </c>
      <c r="E76" s="8">
        <f>C53*C73</f>
        <v>0</v>
      </c>
      <c r="F76" s="8"/>
    </row>
    <row r="77" spans="2:6" x14ac:dyDescent="0.25">
      <c r="B77" t="s">
        <v>5</v>
      </c>
      <c r="E77" s="8">
        <v>634.75</v>
      </c>
      <c r="F77" s="8"/>
    </row>
    <row r="78" spans="2:6" x14ac:dyDescent="0.25">
      <c r="B78" t="s">
        <v>6</v>
      </c>
      <c r="E78" s="8">
        <v>366.22</v>
      </c>
      <c r="F78" s="8"/>
    </row>
    <row r="79" spans="2:6" x14ac:dyDescent="0.25">
      <c r="B79" t="s">
        <v>7</v>
      </c>
      <c r="E79" s="8">
        <v>226.2</v>
      </c>
      <c r="F79" s="8"/>
    </row>
    <row r="80" spans="2:6" x14ac:dyDescent="0.25">
      <c r="B80" t="s">
        <v>86</v>
      </c>
      <c r="E80" s="8">
        <f>C55*C59</f>
        <v>0</v>
      </c>
      <c r="F80" s="8"/>
    </row>
    <row r="81" spans="2:6" ht="13.8" x14ac:dyDescent="0.25">
      <c r="B81" s="9"/>
      <c r="E81" s="28">
        <f>SUM(E75:E79)</f>
        <v>2022.17</v>
      </c>
      <c r="F81" s="28"/>
    </row>
    <row r="83" spans="2:6" x14ac:dyDescent="0.25">
      <c r="B83" s="14" t="s">
        <v>12</v>
      </c>
    </row>
    <row r="84" spans="2:6" x14ac:dyDescent="0.25">
      <c r="B84" t="s">
        <v>13</v>
      </c>
      <c r="E84" s="8">
        <v>44.67</v>
      </c>
    </row>
    <row r="85" spans="2:6" x14ac:dyDescent="0.25">
      <c r="B85" t="s">
        <v>14</v>
      </c>
      <c r="E85" s="8">
        <v>107.07</v>
      </c>
    </row>
    <row r="86" spans="2:6" x14ac:dyDescent="0.25">
      <c r="B86" t="s">
        <v>15</v>
      </c>
      <c r="E86" s="8">
        <v>111.7</v>
      </c>
    </row>
    <row r="87" spans="2:6" x14ac:dyDescent="0.25">
      <c r="B87" t="s">
        <v>16</v>
      </c>
      <c r="E87" s="8">
        <v>152.97</v>
      </c>
    </row>
    <row r="89" spans="2:6" x14ac:dyDescent="0.25">
      <c r="B89" s="14" t="s">
        <v>17</v>
      </c>
    </row>
    <row r="90" spans="2:6" x14ac:dyDescent="0.25">
      <c r="B90" t="s">
        <v>18</v>
      </c>
      <c r="E90" s="8">
        <v>65.36</v>
      </c>
    </row>
    <row r="91" spans="2:6" x14ac:dyDescent="0.25">
      <c r="B91" t="s">
        <v>19</v>
      </c>
      <c r="E91" s="8">
        <v>21.81</v>
      </c>
    </row>
    <row r="92" spans="2:6" x14ac:dyDescent="0.25">
      <c r="B92" t="s">
        <v>20</v>
      </c>
      <c r="E92" s="8">
        <v>81.709999999999994</v>
      </c>
    </row>
    <row r="93" spans="2:6" x14ac:dyDescent="0.25">
      <c r="B93" t="s">
        <v>21</v>
      </c>
      <c r="E93" s="8">
        <v>27.27</v>
      </c>
    </row>
    <row r="95" spans="2:6" ht="13.8" thickBot="1" x14ac:dyDescent="0.3"/>
    <row r="96" spans="2:6" ht="15" thickTop="1" thickBot="1" x14ac:dyDescent="0.3">
      <c r="B96" s="5" t="s">
        <v>92</v>
      </c>
      <c r="E96" s="15">
        <f>12*E70+2*E81</f>
        <v>39533.37999999999</v>
      </c>
      <c r="F96" s="97"/>
    </row>
    <row r="97" spans="1:9" ht="21.6" thickTop="1" x14ac:dyDescent="0.25">
      <c r="B97" s="98" t="s">
        <v>88</v>
      </c>
    </row>
    <row r="99" spans="1:9" x14ac:dyDescent="0.25">
      <c r="B99" s="17"/>
      <c r="C99" s="17"/>
      <c r="D99" s="17"/>
      <c r="E99" s="17"/>
      <c r="F99" s="17"/>
      <c r="G99" s="17"/>
      <c r="H99" s="17"/>
      <c r="I99" s="17"/>
    </row>
    <row r="101" spans="1:9" ht="21" x14ac:dyDescent="0.4">
      <c r="A101" s="94"/>
      <c r="B101" s="1" t="s">
        <v>89</v>
      </c>
    </row>
    <row r="103" spans="1:9" x14ac:dyDescent="0.25">
      <c r="B103" s="2" t="s">
        <v>82</v>
      </c>
      <c r="C103" s="78">
        <v>0</v>
      </c>
    </row>
    <row r="104" spans="1:9" x14ac:dyDescent="0.25">
      <c r="B104" s="2"/>
      <c r="C104" s="68"/>
    </row>
    <row r="105" spans="1:9" x14ac:dyDescent="0.25">
      <c r="B105" s="5" t="s">
        <v>83</v>
      </c>
      <c r="C105" s="95">
        <v>0</v>
      </c>
      <c r="D105" s="85"/>
      <c r="E105" s="91"/>
      <c r="F105" s="91"/>
    </row>
    <row r="106" spans="1:9" x14ac:dyDescent="0.25">
      <c r="B106" s="5"/>
      <c r="C106" s="67"/>
      <c r="D106" s="85"/>
      <c r="E106" s="91"/>
      <c r="F106" s="91"/>
    </row>
    <row r="107" spans="1:9" x14ac:dyDescent="0.25">
      <c r="B107" s="5" t="s">
        <v>1</v>
      </c>
      <c r="C107" s="67">
        <v>48.38</v>
      </c>
      <c r="D107" s="85"/>
      <c r="E107" s="91"/>
      <c r="F107" s="91"/>
    </row>
    <row r="108" spans="1:9" x14ac:dyDescent="0.25">
      <c r="B108" s="5"/>
      <c r="C108" s="67"/>
      <c r="D108" s="85"/>
      <c r="E108" s="91"/>
      <c r="F108" s="91"/>
    </row>
    <row r="109" spans="1:9" x14ac:dyDescent="0.25">
      <c r="B109" s="5" t="s">
        <v>84</v>
      </c>
      <c r="C109" s="67">
        <v>182.5</v>
      </c>
      <c r="D109" s="85"/>
      <c r="E109" s="91"/>
      <c r="F109" s="91"/>
    </row>
    <row r="110" spans="1:9" x14ac:dyDescent="0.25">
      <c r="B110" s="2"/>
    </row>
    <row r="111" spans="1:9" x14ac:dyDescent="0.25">
      <c r="B111" s="7" t="s">
        <v>2</v>
      </c>
    </row>
    <row r="112" spans="1:9" x14ac:dyDescent="0.25">
      <c r="B112" t="s">
        <v>3</v>
      </c>
      <c r="E112" s="8">
        <v>1256.8900000000001</v>
      </c>
      <c r="F112" s="8"/>
    </row>
    <row r="113" spans="2:6" x14ac:dyDescent="0.25">
      <c r="B113" t="s">
        <v>4</v>
      </c>
      <c r="E113" s="8">
        <f>C103*C107</f>
        <v>0</v>
      </c>
      <c r="F113" s="8"/>
    </row>
    <row r="114" spans="2:6" x14ac:dyDescent="0.25">
      <c r="B114" t="s">
        <v>5</v>
      </c>
      <c r="E114" s="8">
        <v>619.27</v>
      </c>
      <c r="F114" s="8"/>
    </row>
    <row r="115" spans="2:6" x14ac:dyDescent="0.25">
      <c r="B115" t="s">
        <v>6</v>
      </c>
      <c r="E115" s="8">
        <v>357.29</v>
      </c>
      <c r="F115" s="8"/>
    </row>
    <row r="116" spans="2:6" x14ac:dyDescent="0.25">
      <c r="B116" t="s">
        <v>7</v>
      </c>
      <c r="E116" s="8">
        <v>220.68</v>
      </c>
      <c r="F116" s="8"/>
    </row>
    <row r="117" spans="2:6" x14ac:dyDescent="0.25">
      <c r="B117" t="s">
        <v>8</v>
      </c>
      <c r="E117" s="8">
        <v>24.5</v>
      </c>
      <c r="F117" s="8"/>
    </row>
    <row r="118" spans="2:6" x14ac:dyDescent="0.25">
      <c r="B118" t="s">
        <v>9</v>
      </c>
      <c r="E118" s="8">
        <v>406.66</v>
      </c>
      <c r="F118" s="8"/>
    </row>
    <row r="119" spans="2:6" x14ac:dyDescent="0.25">
      <c r="B119" t="s">
        <v>85</v>
      </c>
      <c r="E119" s="8">
        <f>C105*C109</f>
        <v>0</v>
      </c>
      <c r="F119" s="8"/>
    </row>
    <row r="120" spans="2:6" ht="13.8" x14ac:dyDescent="0.25">
      <c r="B120" s="9"/>
      <c r="E120" s="96">
        <f>SUM(E112:E119)</f>
        <v>2885.29</v>
      </c>
      <c r="F120" s="96"/>
    </row>
    <row r="122" spans="2:6" x14ac:dyDescent="0.25">
      <c r="B122" s="7" t="s">
        <v>10</v>
      </c>
    </row>
    <row r="123" spans="2:6" x14ac:dyDescent="0.25">
      <c r="B123" s="11" t="s">
        <v>11</v>
      </c>
      <c r="C123" s="69">
        <v>29.86</v>
      </c>
      <c r="D123" s="86"/>
    </row>
    <row r="124" spans="2:6" x14ac:dyDescent="0.25">
      <c r="B124" s="20"/>
    </row>
    <row r="125" spans="2:6" x14ac:dyDescent="0.25">
      <c r="B125" t="s">
        <v>3</v>
      </c>
      <c r="E125" s="8">
        <v>775.61</v>
      </c>
      <c r="F125" s="8"/>
    </row>
    <row r="126" spans="2:6" x14ac:dyDescent="0.25">
      <c r="B126" t="s">
        <v>4</v>
      </c>
      <c r="E126" s="8">
        <f>C103*C123</f>
        <v>0</v>
      </c>
      <c r="F126" s="8"/>
    </row>
    <row r="127" spans="2:6" x14ac:dyDescent="0.25">
      <c r="B127" t="s">
        <v>5</v>
      </c>
      <c r="E127" s="8">
        <v>619.27</v>
      </c>
      <c r="F127" s="8"/>
    </row>
    <row r="128" spans="2:6" x14ac:dyDescent="0.25">
      <c r="B128" t="s">
        <v>6</v>
      </c>
      <c r="E128" s="8">
        <v>357.29</v>
      </c>
      <c r="F128" s="8"/>
    </row>
    <row r="129" spans="2:6" x14ac:dyDescent="0.25">
      <c r="B129" t="s">
        <v>7</v>
      </c>
      <c r="E129" s="8">
        <v>220.68</v>
      </c>
      <c r="F129" s="8"/>
    </row>
    <row r="130" spans="2:6" x14ac:dyDescent="0.25">
      <c r="B130" t="s">
        <v>86</v>
      </c>
      <c r="E130" s="8">
        <f>C105*C109</f>
        <v>0</v>
      </c>
      <c r="F130" s="8"/>
    </row>
    <row r="131" spans="2:6" ht="13.8" x14ac:dyDescent="0.25">
      <c r="B131" s="9"/>
      <c r="E131" s="28">
        <f>SUM(E125:E129)</f>
        <v>1972.8500000000001</v>
      </c>
      <c r="F131" s="28"/>
    </row>
    <row r="133" spans="2:6" x14ac:dyDescent="0.25">
      <c r="B133" s="14" t="s">
        <v>12</v>
      </c>
    </row>
    <row r="134" spans="2:6" x14ac:dyDescent="0.25">
      <c r="B134" t="s">
        <v>13</v>
      </c>
      <c r="E134" s="8">
        <v>43.58</v>
      </c>
    </row>
    <row r="135" spans="2:6" x14ac:dyDescent="0.25">
      <c r="B135" t="s">
        <v>14</v>
      </c>
      <c r="E135" s="8">
        <v>104.46</v>
      </c>
    </row>
    <row r="136" spans="2:6" x14ac:dyDescent="0.25">
      <c r="B136" t="s">
        <v>15</v>
      </c>
      <c r="E136" s="8">
        <v>108.98</v>
      </c>
    </row>
    <row r="137" spans="2:6" x14ac:dyDescent="0.25">
      <c r="B137" t="s">
        <v>16</v>
      </c>
      <c r="E137" s="8">
        <v>149.24</v>
      </c>
    </row>
    <row r="139" spans="2:6" x14ac:dyDescent="0.25">
      <c r="B139" s="14" t="s">
        <v>17</v>
      </c>
    </row>
    <row r="140" spans="2:6" x14ac:dyDescent="0.25">
      <c r="B140" t="s">
        <v>18</v>
      </c>
      <c r="E140" s="8">
        <v>63.77</v>
      </c>
    </row>
    <row r="141" spans="2:6" x14ac:dyDescent="0.25">
      <c r="B141" t="s">
        <v>19</v>
      </c>
      <c r="E141" s="8">
        <v>21.28</v>
      </c>
    </row>
    <row r="142" spans="2:6" x14ac:dyDescent="0.25">
      <c r="B142" t="s">
        <v>20</v>
      </c>
      <c r="E142" s="8">
        <v>79.72</v>
      </c>
    </row>
    <row r="143" spans="2:6" x14ac:dyDescent="0.25">
      <c r="B143" t="s">
        <v>21</v>
      </c>
      <c r="E143" s="8">
        <v>26.6</v>
      </c>
    </row>
    <row r="145" spans="1:9" ht="13.8" thickBot="1" x14ac:dyDescent="0.3"/>
    <row r="146" spans="1:9" ht="15" thickTop="1" thickBot="1" x14ac:dyDescent="0.3">
      <c r="B146" s="5" t="s">
        <v>90</v>
      </c>
      <c r="E146" s="15">
        <f>12*E120+2*E131</f>
        <v>38569.179999999993</v>
      </c>
      <c r="F146" s="97"/>
    </row>
    <row r="147" spans="1:9" ht="21.6" thickTop="1" x14ac:dyDescent="0.25">
      <c r="B147" s="98" t="s">
        <v>88</v>
      </c>
    </row>
    <row r="149" spans="1:9" x14ac:dyDescent="0.25">
      <c r="B149" s="17"/>
      <c r="C149" s="17"/>
      <c r="D149" s="17"/>
      <c r="E149" s="17"/>
      <c r="F149" s="17"/>
      <c r="G149" s="17"/>
      <c r="H149" s="17"/>
      <c r="I149" s="17"/>
    </row>
    <row r="152" spans="1:9" ht="21" x14ac:dyDescent="0.4">
      <c r="A152" s="94"/>
      <c r="B152" s="1" t="s">
        <v>81</v>
      </c>
    </row>
    <row r="154" spans="1:9" x14ac:dyDescent="0.25">
      <c r="B154" s="2" t="s">
        <v>82</v>
      </c>
      <c r="C154" s="78">
        <v>0</v>
      </c>
    </row>
    <row r="155" spans="1:9" x14ac:dyDescent="0.25">
      <c r="B155" s="2"/>
      <c r="C155" s="68"/>
    </row>
    <row r="156" spans="1:9" x14ac:dyDescent="0.25">
      <c r="B156" s="5" t="s">
        <v>83</v>
      </c>
      <c r="C156" s="95">
        <v>0</v>
      </c>
      <c r="D156" s="85"/>
      <c r="E156" s="91"/>
      <c r="F156" s="91"/>
    </row>
    <row r="157" spans="1:9" x14ac:dyDescent="0.25">
      <c r="B157" s="5"/>
      <c r="C157" s="67"/>
      <c r="D157" s="85"/>
      <c r="E157" s="91"/>
      <c r="F157" s="91"/>
    </row>
    <row r="158" spans="1:9" x14ac:dyDescent="0.25">
      <c r="B158" s="5" t="s">
        <v>1</v>
      </c>
      <c r="C158" s="67">
        <v>47.67</v>
      </c>
      <c r="D158" s="85"/>
      <c r="E158" s="91"/>
      <c r="F158" s="91"/>
    </row>
    <row r="159" spans="1:9" x14ac:dyDescent="0.25">
      <c r="B159" s="5"/>
      <c r="C159" s="67"/>
      <c r="D159" s="85"/>
      <c r="E159" s="91"/>
      <c r="F159" s="91"/>
    </row>
    <row r="160" spans="1:9" x14ac:dyDescent="0.25">
      <c r="B160" s="5" t="s">
        <v>84</v>
      </c>
      <c r="C160" s="67">
        <v>179.86</v>
      </c>
      <c r="D160" s="85"/>
      <c r="E160" s="91"/>
      <c r="F160" s="91"/>
    </row>
    <row r="161" spans="2:6" x14ac:dyDescent="0.25">
      <c r="B161" s="2"/>
    </row>
    <row r="162" spans="2:6" x14ac:dyDescent="0.25">
      <c r="B162" s="7" t="s">
        <v>2</v>
      </c>
    </row>
    <row r="163" spans="2:6" x14ac:dyDescent="0.25">
      <c r="B163" t="s">
        <v>3</v>
      </c>
      <c r="E163" s="8">
        <v>1238.68</v>
      </c>
      <c r="F163" s="8"/>
    </row>
    <row r="164" spans="2:6" x14ac:dyDescent="0.25">
      <c r="B164" t="s">
        <v>4</v>
      </c>
      <c r="E164" s="8">
        <f>C154*C158</f>
        <v>0</v>
      </c>
      <c r="F164" s="8"/>
    </row>
    <row r="165" spans="2:6" x14ac:dyDescent="0.25">
      <c r="B165" t="s">
        <v>5</v>
      </c>
      <c r="E165" s="8">
        <v>610.29999999999995</v>
      </c>
      <c r="F165" s="8"/>
    </row>
    <row r="166" spans="2:6" x14ac:dyDescent="0.25">
      <c r="B166" t="s">
        <v>6</v>
      </c>
      <c r="E166" s="8">
        <v>341.25</v>
      </c>
      <c r="F166" s="8"/>
    </row>
    <row r="167" spans="2:6" x14ac:dyDescent="0.25">
      <c r="B167" t="s">
        <v>7</v>
      </c>
      <c r="E167" s="8">
        <v>217.48</v>
      </c>
      <c r="F167" s="8"/>
    </row>
    <row r="168" spans="2:6" x14ac:dyDescent="0.25">
      <c r="B168" t="s">
        <v>8</v>
      </c>
      <c r="E168" s="8">
        <v>24.14</v>
      </c>
      <c r="F168" s="8"/>
    </row>
    <row r="169" spans="2:6" x14ac:dyDescent="0.25">
      <c r="B169" t="s">
        <v>9</v>
      </c>
      <c r="E169" s="8">
        <v>400.77</v>
      </c>
      <c r="F169" s="8"/>
    </row>
    <row r="170" spans="2:6" x14ac:dyDescent="0.25">
      <c r="B170" t="s">
        <v>85</v>
      </c>
      <c r="E170" s="8">
        <f>C156*C160</f>
        <v>0</v>
      </c>
      <c r="F170" s="8"/>
    </row>
    <row r="171" spans="2:6" ht="13.8" x14ac:dyDescent="0.25">
      <c r="B171" s="9"/>
      <c r="E171" s="96">
        <f>SUM(E163:E170)</f>
        <v>2832.62</v>
      </c>
      <c r="F171" s="96"/>
    </row>
    <row r="173" spans="2:6" x14ac:dyDescent="0.25">
      <c r="B173" s="7" t="s">
        <v>10</v>
      </c>
    </row>
    <row r="174" spans="2:6" x14ac:dyDescent="0.25">
      <c r="B174" s="11" t="s">
        <v>11</v>
      </c>
      <c r="C174" s="69">
        <v>29.43</v>
      </c>
      <c r="D174" s="86"/>
    </row>
    <row r="175" spans="2:6" x14ac:dyDescent="0.25">
      <c r="B175" s="20"/>
    </row>
    <row r="176" spans="2:6" x14ac:dyDescent="0.25">
      <c r="B176" t="s">
        <v>3</v>
      </c>
      <c r="E176" s="8">
        <v>764.37</v>
      </c>
      <c r="F176" s="8"/>
    </row>
    <row r="177" spans="2:6" x14ac:dyDescent="0.25">
      <c r="B177" t="s">
        <v>4</v>
      </c>
      <c r="E177" s="8">
        <f>C154*C174</f>
        <v>0</v>
      </c>
      <c r="F177" s="8"/>
    </row>
    <row r="178" spans="2:6" x14ac:dyDescent="0.25">
      <c r="B178" t="s">
        <v>5</v>
      </c>
      <c r="E178" s="8">
        <v>610.29999999999995</v>
      </c>
      <c r="F178" s="8"/>
    </row>
    <row r="179" spans="2:6" x14ac:dyDescent="0.25">
      <c r="B179" t="s">
        <v>6</v>
      </c>
      <c r="E179" s="8">
        <v>341.25</v>
      </c>
      <c r="F179" s="8"/>
    </row>
    <row r="180" spans="2:6" x14ac:dyDescent="0.25">
      <c r="B180" t="s">
        <v>7</v>
      </c>
      <c r="E180" s="8">
        <v>217.48</v>
      </c>
      <c r="F180" s="8"/>
    </row>
    <row r="181" spans="2:6" x14ac:dyDescent="0.25">
      <c r="B181" t="s">
        <v>86</v>
      </c>
      <c r="E181" s="8">
        <f>C156*C160</f>
        <v>0</v>
      </c>
      <c r="F181" s="8"/>
    </row>
    <row r="182" spans="2:6" ht="13.8" x14ac:dyDescent="0.25">
      <c r="B182" s="9"/>
      <c r="E182" s="28">
        <f>SUM(E176:E180)</f>
        <v>1933.4</v>
      </c>
      <c r="F182" s="28"/>
    </row>
    <row r="184" spans="2:6" x14ac:dyDescent="0.25">
      <c r="B184" s="14" t="s">
        <v>12</v>
      </c>
    </row>
    <row r="185" spans="2:6" x14ac:dyDescent="0.25">
      <c r="B185" t="s">
        <v>13</v>
      </c>
      <c r="E185" s="8">
        <v>42.95</v>
      </c>
    </row>
    <row r="186" spans="2:6" x14ac:dyDescent="0.25">
      <c r="B186" t="s">
        <v>14</v>
      </c>
      <c r="E186" s="8">
        <v>102.95</v>
      </c>
    </row>
    <row r="187" spans="2:6" x14ac:dyDescent="0.25">
      <c r="B187" t="s">
        <v>15</v>
      </c>
      <c r="E187" s="8">
        <v>107.4</v>
      </c>
    </row>
    <row r="188" spans="2:6" x14ac:dyDescent="0.25">
      <c r="B188" t="s">
        <v>16</v>
      </c>
      <c r="E188" s="8">
        <v>147.07</v>
      </c>
    </row>
    <row r="190" spans="2:6" x14ac:dyDescent="0.25">
      <c r="B190" s="14" t="s">
        <v>17</v>
      </c>
    </row>
    <row r="191" spans="2:6" x14ac:dyDescent="0.25">
      <c r="B191" t="s">
        <v>18</v>
      </c>
      <c r="E191" s="8">
        <v>62.84</v>
      </c>
    </row>
    <row r="192" spans="2:6" x14ac:dyDescent="0.25">
      <c r="B192" t="s">
        <v>19</v>
      </c>
      <c r="E192" s="8">
        <v>20.97</v>
      </c>
    </row>
    <row r="193" spans="2:9" x14ac:dyDescent="0.25">
      <c r="B193" t="s">
        <v>20</v>
      </c>
      <c r="E193" s="8">
        <v>78.56</v>
      </c>
    </row>
    <row r="194" spans="2:9" x14ac:dyDescent="0.25">
      <c r="B194" t="s">
        <v>21</v>
      </c>
      <c r="E194" s="8">
        <v>26.21</v>
      </c>
    </row>
    <row r="196" spans="2:9" ht="13.8" thickBot="1" x14ac:dyDescent="0.3"/>
    <row r="197" spans="2:9" ht="15" thickTop="1" thickBot="1" x14ac:dyDescent="0.3">
      <c r="B197" s="5" t="s">
        <v>87</v>
      </c>
      <c r="E197" s="15">
        <f>12*E171+2*E182</f>
        <v>37858.240000000005</v>
      </c>
      <c r="F197" s="97"/>
    </row>
    <row r="198" spans="2:9" ht="21.6" thickTop="1" x14ac:dyDescent="0.25">
      <c r="B198" s="98" t="s">
        <v>88</v>
      </c>
    </row>
    <row r="200" spans="2:9" x14ac:dyDescent="0.25">
      <c r="B200" s="17"/>
      <c r="C200" s="17"/>
      <c r="D200" s="17"/>
      <c r="E200" s="17"/>
      <c r="F200" s="17"/>
      <c r="G200" s="17"/>
      <c r="H200" s="17"/>
      <c r="I200" s="17"/>
    </row>
    <row r="202" spans="2:9" ht="22.5" customHeight="1" x14ac:dyDescent="0.4">
      <c r="B202" s="81" t="s">
        <v>79</v>
      </c>
      <c r="C202" s="82"/>
    </row>
    <row r="204" spans="2:9" x14ac:dyDescent="0.25">
      <c r="B204" s="2" t="s">
        <v>0</v>
      </c>
      <c r="C204" s="3">
        <v>0</v>
      </c>
    </row>
    <row r="205" spans="2:9" x14ac:dyDescent="0.25">
      <c r="B205" s="2"/>
      <c r="C205" s="4"/>
    </row>
    <row r="206" spans="2:9" x14ac:dyDescent="0.25">
      <c r="B206" s="5" t="s">
        <v>1</v>
      </c>
      <c r="C206" s="67">
        <v>46.74</v>
      </c>
      <c r="D206" s="85"/>
      <c r="E206" s="91"/>
      <c r="F206" s="91"/>
    </row>
    <row r="207" spans="2:9" x14ac:dyDescent="0.25">
      <c r="B207" s="2"/>
    </row>
    <row r="208" spans="2:9" x14ac:dyDescent="0.25">
      <c r="B208" s="7" t="s">
        <v>2</v>
      </c>
    </row>
    <row r="209" spans="2:6" x14ac:dyDescent="0.25">
      <c r="B209" t="s">
        <v>3</v>
      </c>
      <c r="E209" s="8">
        <v>1214.3900000000001</v>
      </c>
      <c r="F209" s="8"/>
    </row>
    <row r="210" spans="2:6" x14ac:dyDescent="0.25">
      <c r="B210" t="s">
        <v>4</v>
      </c>
      <c r="E210" s="8">
        <f>C204*C206</f>
        <v>0</v>
      </c>
    </row>
    <row r="211" spans="2:6" x14ac:dyDescent="0.25">
      <c r="B211" t="s">
        <v>5</v>
      </c>
      <c r="E211" s="8">
        <v>598.33000000000004</v>
      </c>
    </row>
    <row r="212" spans="2:6" x14ac:dyDescent="0.25">
      <c r="B212" t="s">
        <v>6</v>
      </c>
      <c r="E212" s="8">
        <v>334.56</v>
      </c>
    </row>
    <row r="213" spans="2:6" x14ac:dyDescent="0.25">
      <c r="B213" t="s">
        <v>7</v>
      </c>
      <c r="E213" s="8">
        <v>213.22</v>
      </c>
    </row>
    <row r="214" spans="2:6" x14ac:dyDescent="0.25">
      <c r="B214" t="s">
        <v>8</v>
      </c>
      <c r="E214" s="8">
        <v>23.67</v>
      </c>
    </row>
    <row r="215" spans="2:6" x14ac:dyDescent="0.25">
      <c r="B215" t="s">
        <v>9</v>
      </c>
      <c r="E215" s="8">
        <v>392.91</v>
      </c>
    </row>
    <row r="216" spans="2:6" ht="13.8" x14ac:dyDescent="0.25">
      <c r="B216" s="9"/>
      <c r="E216" s="10">
        <f>SUM(E209:E215)</f>
        <v>2777.08</v>
      </c>
    </row>
    <row r="218" spans="2:6" x14ac:dyDescent="0.25">
      <c r="B218" s="7" t="s">
        <v>10</v>
      </c>
    </row>
    <row r="219" spans="2:6" x14ac:dyDescent="0.25">
      <c r="B219" s="11" t="s">
        <v>11</v>
      </c>
      <c r="C219" s="69">
        <v>28.85</v>
      </c>
      <c r="D219" s="86"/>
    </row>
    <row r="221" spans="2:6" x14ac:dyDescent="0.25">
      <c r="B221" t="s">
        <v>3</v>
      </c>
      <c r="E221" s="8">
        <v>749.38</v>
      </c>
    </row>
    <row r="222" spans="2:6" x14ac:dyDescent="0.25">
      <c r="B222" t="s">
        <v>4</v>
      </c>
      <c r="E222" s="8">
        <f>C204*C219</f>
        <v>0</v>
      </c>
    </row>
    <row r="223" spans="2:6" x14ac:dyDescent="0.25">
      <c r="B223" t="s">
        <v>5</v>
      </c>
      <c r="E223" s="8">
        <v>598.33000000000004</v>
      </c>
    </row>
    <row r="224" spans="2:6" x14ac:dyDescent="0.25">
      <c r="B224" t="s">
        <v>6</v>
      </c>
      <c r="E224" s="8">
        <v>334.56</v>
      </c>
    </row>
    <row r="225" spans="2:5" x14ac:dyDescent="0.25">
      <c r="B225" t="s">
        <v>7</v>
      </c>
      <c r="E225" s="8">
        <v>213.22</v>
      </c>
    </row>
    <row r="226" spans="2:5" ht="13.8" x14ac:dyDescent="0.25">
      <c r="B226" s="9"/>
      <c r="E226" s="13">
        <f>SUM(E221:E225)</f>
        <v>1895.49</v>
      </c>
    </row>
    <row r="228" spans="2:5" x14ac:dyDescent="0.25">
      <c r="B228" s="14" t="s">
        <v>12</v>
      </c>
    </row>
    <row r="229" spans="2:5" x14ac:dyDescent="0.25">
      <c r="B229" t="s">
        <v>13</v>
      </c>
      <c r="E229" s="8">
        <v>42.11</v>
      </c>
    </row>
    <row r="230" spans="2:5" x14ac:dyDescent="0.25">
      <c r="B230" t="s">
        <v>14</v>
      </c>
      <c r="E230" s="8">
        <v>100.93</v>
      </c>
    </row>
    <row r="231" spans="2:5" x14ac:dyDescent="0.25">
      <c r="B231" t="s">
        <v>15</v>
      </c>
      <c r="E231" s="8">
        <v>105.29</v>
      </c>
    </row>
    <row r="232" spans="2:5" x14ac:dyDescent="0.25">
      <c r="B232" t="s">
        <v>16</v>
      </c>
      <c r="E232" s="8">
        <v>144.19</v>
      </c>
    </row>
    <row r="234" spans="2:5" x14ac:dyDescent="0.25">
      <c r="B234" s="14" t="s">
        <v>17</v>
      </c>
    </row>
    <row r="235" spans="2:5" x14ac:dyDescent="0.25">
      <c r="B235" t="s">
        <v>18</v>
      </c>
      <c r="E235" s="8">
        <v>61.61</v>
      </c>
    </row>
    <row r="236" spans="2:5" x14ac:dyDescent="0.25">
      <c r="B236" t="s">
        <v>19</v>
      </c>
      <c r="E236" s="8">
        <v>20.56</v>
      </c>
    </row>
    <row r="237" spans="2:5" x14ac:dyDescent="0.25">
      <c r="B237" t="s">
        <v>20</v>
      </c>
      <c r="E237" s="8">
        <v>77.02</v>
      </c>
    </row>
    <row r="238" spans="2:5" x14ac:dyDescent="0.25">
      <c r="B238" t="s">
        <v>21</v>
      </c>
      <c r="E238" s="8">
        <v>25.7</v>
      </c>
    </row>
    <row r="239" spans="2:5" ht="13.8" thickBot="1" x14ac:dyDescent="0.3"/>
    <row r="240" spans="2:5" ht="15" thickTop="1" thickBot="1" x14ac:dyDescent="0.3">
      <c r="B240" s="5" t="s">
        <v>80</v>
      </c>
      <c r="E240" s="15">
        <f>12*E216+2*E226</f>
        <v>37115.94</v>
      </c>
    </row>
    <row r="241" spans="2:9" ht="21.6" thickTop="1" x14ac:dyDescent="0.25">
      <c r="B241" s="16" t="s">
        <v>23</v>
      </c>
    </row>
    <row r="243" spans="2:9" x14ac:dyDescent="0.25">
      <c r="B243" s="17"/>
      <c r="C243" s="17"/>
      <c r="D243" s="17"/>
      <c r="E243" s="17"/>
      <c r="F243" s="17"/>
      <c r="G243" s="17"/>
      <c r="H243" s="17"/>
      <c r="I243" s="17"/>
    </row>
    <row r="245" spans="2:9" ht="22.5" customHeight="1" x14ac:dyDescent="0.4">
      <c r="B245" s="81" t="s">
        <v>77</v>
      </c>
      <c r="C245" s="82"/>
    </row>
    <row r="247" spans="2:9" x14ac:dyDescent="0.25">
      <c r="B247" s="2" t="s">
        <v>0</v>
      </c>
      <c r="C247" s="3">
        <v>0</v>
      </c>
    </row>
    <row r="248" spans="2:9" x14ac:dyDescent="0.25">
      <c r="B248" s="2"/>
      <c r="C248" s="4"/>
    </row>
    <row r="249" spans="2:9" x14ac:dyDescent="0.25">
      <c r="B249" s="5" t="s">
        <v>1</v>
      </c>
      <c r="C249" s="67">
        <v>46.32</v>
      </c>
      <c r="D249" s="85"/>
      <c r="E249" s="91"/>
      <c r="F249" s="91"/>
    </row>
    <row r="250" spans="2:9" x14ac:dyDescent="0.25">
      <c r="B250" s="2"/>
    </row>
    <row r="251" spans="2:9" x14ac:dyDescent="0.25">
      <c r="B251" s="7" t="s">
        <v>2</v>
      </c>
    </row>
    <row r="252" spans="2:9" x14ac:dyDescent="0.25">
      <c r="B252" t="s">
        <v>3</v>
      </c>
      <c r="E252" s="8">
        <v>1203.56</v>
      </c>
      <c r="F252" s="8"/>
    </row>
    <row r="253" spans="2:9" x14ac:dyDescent="0.25">
      <c r="B253" t="s">
        <v>4</v>
      </c>
      <c r="E253" s="8">
        <f>C247*C249</f>
        <v>0</v>
      </c>
    </row>
    <row r="254" spans="2:9" x14ac:dyDescent="0.25">
      <c r="B254" t="s">
        <v>5</v>
      </c>
      <c r="E254" s="8">
        <v>592.99</v>
      </c>
    </row>
    <row r="255" spans="2:9" x14ac:dyDescent="0.25">
      <c r="B255" t="s">
        <v>6</v>
      </c>
      <c r="E255" s="8">
        <v>331.58</v>
      </c>
    </row>
    <row r="256" spans="2:9" x14ac:dyDescent="0.25">
      <c r="B256" t="s">
        <v>7</v>
      </c>
      <c r="E256" s="8">
        <v>211.32</v>
      </c>
    </row>
    <row r="257" spans="2:5" x14ac:dyDescent="0.25">
      <c r="B257" t="s">
        <v>8</v>
      </c>
      <c r="E257" s="8">
        <v>23.46</v>
      </c>
    </row>
    <row r="258" spans="2:5" x14ac:dyDescent="0.25">
      <c r="B258" t="s">
        <v>9</v>
      </c>
      <c r="E258" s="8">
        <v>389.40999999999997</v>
      </c>
    </row>
    <row r="259" spans="2:5" ht="13.8" x14ac:dyDescent="0.25">
      <c r="B259" s="9"/>
      <c r="E259" s="10">
        <f>SUM(E252:E258)</f>
        <v>2752.32</v>
      </c>
    </row>
    <row r="261" spans="2:5" x14ac:dyDescent="0.25">
      <c r="B261" s="7" t="s">
        <v>10</v>
      </c>
    </row>
    <row r="262" spans="2:5" x14ac:dyDescent="0.25">
      <c r="B262" s="11" t="s">
        <v>11</v>
      </c>
      <c r="C262" s="69">
        <v>28.59</v>
      </c>
      <c r="D262" s="86"/>
    </row>
    <row r="264" spans="2:5" x14ac:dyDescent="0.25">
      <c r="B264" t="s">
        <v>3</v>
      </c>
      <c r="E264" s="8">
        <v>742.7</v>
      </c>
    </row>
    <row r="265" spans="2:5" x14ac:dyDescent="0.25">
      <c r="B265" t="s">
        <v>4</v>
      </c>
      <c r="E265" s="8">
        <f>C247*C262</f>
        <v>0</v>
      </c>
    </row>
    <row r="266" spans="2:5" x14ac:dyDescent="0.25">
      <c r="B266" t="s">
        <v>5</v>
      </c>
      <c r="E266" s="8">
        <v>592.99</v>
      </c>
    </row>
    <row r="267" spans="2:5" x14ac:dyDescent="0.25">
      <c r="B267" t="s">
        <v>6</v>
      </c>
      <c r="E267" s="8">
        <v>331.58</v>
      </c>
    </row>
    <row r="268" spans="2:5" x14ac:dyDescent="0.25">
      <c r="B268" t="s">
        <v>7</v>
      </c>
      <c r="E268" s="8">
        <v>211.32</v>
      </c>
    </row>
    <row r="269" spans="2:5" ht="13.8" x14ac:dyDescent="0.25">
      <c r="B269" s="9"/>
      <c r="E269" s="13">
        <f>SUM(E264:E268)</f>
        <v>1878.59</v>
      </c>
    </row>
    <row r="271" spans="2:5" x14ac:dyDescent="0.25">
      <c r="B271" s="14" t="s">
        <v>12</v>
      </c>
    </row>
    <row r="272" spans="2:5" x14ac:dyDescent="0.25">
      <c r="B272" t="s">
        <v>13</v>
      </c>
      <c r="E272" s="8">
        <v>41.73</v>
      </c>
    </row>
    <row r="273" spans="2:9" x14ac:dyDescent="0.25">
      <c r="B273" t="s">
        <v>14</v>
      </c>
      <c r="E273" s="8">
        <v>100.03</v>
      </c>
    </row>
    <row r="274" spans="2:9" x14ac:dyDescent="0.25">
      <c r="B274" t="s">
        <v>15</v>
      </c>
      <c r="E274" s="8">
        <v>104.35000000000001</v>
      </c>
    </row>
    <row r="275" spans="2:9" x14ac:dyDescent="0.25">
      <c r="B275" t="s">
        <v>16</v>
      </c>
      <c r="E275" s="8">
        <v>142.89999999999998</v>
      </c>
    </row>
    <row r="277" spans="2:9" x14ac:dyDescent="0.25">
      <c r="B277" s="14" t="s">
        <v>17</v>
      </c>
    </row>
    <row r="278" spans="2:9" x14ac:dyDescent="0.25">
      <c r="B278" t="s">
        <v>18</v>
      </c>
      <c r="E278" s="8">
        <v>61.059999999999995</v>
      </c>
    </row>
    <row r="279" spans="2:9" x14ac:dyDescent="0.25">
      <c r="B279" t="s">
        <v>19</v>
      </c>
      <c r="E279" s="8">
        <v>20.380000000000003</v>
      </c>
    </row>
    <row r="280" spans="2:9" x14ac:dyDescent="0.25">
      <c r="B280" t="s">
        <v>20</v>
      </c>
      <c r="E280" s="8">
        <v>76.33</v>
      </c>
    </row>
    <row r="281" spans="2:9" x14ac:dyDescent="0.25">
      <c r="B281" t="s">
        <v>21</v>
      </c>
      <c r="E281" s="8">
        <v>25.470000000000002</v>
      </c>
    </row>
    <row r="282" spans="2:9" ht="13.8" thickBot="1" x14ac:dyDescent="0.3"/>
    <row r="283" spans="2:9" ht="15" thickTop="1" thickBot="1" x14ac:dyDescent="0.3">
      <c r="B283" s="5" t="s">
        <v>78</v>
      </c>
      <c r="E283" s="15">
        <f>12*E259+2*E269</f>
        <v>36785.020000000004</v>
      </c>
    </row>
    <row r="284" spans="2:9" ht="21.6" thickTop="1" x14ac:dyDescent="0.25">
      <c r="B284" s="16" t="s">
        <v>23</v>
      </c>
    </row>
    <row r="286" spans="2:9" x14ac:dyDescent="0.25">
      <c r="B286" s="17"/>
      <c r="C286" s="17"/>
      <c r="D286" s="17"/>
      <c r="E286" s="17"/>
      <c r="F286" s="17"/>
      <c r="G286" s="17"/>
      <c r="H286" s="17"/>
      <c r="I286" s="17"/>
    </row>
    <row r="291" spans="2:6" ht="22.5" customHeight="1" x14ac:dyDescent="0.4">
      <c r="B291" s="81" t="s">
        <v>75</v>
      </c>
      <c r="C291" s="82"/>
    </row>
    <row r="293" spans="2:6" x14ac:dyDescent="0.25">
      <c r="B293" s="2" t="s">
        <v>0</v>
      </c>
      <c r="C293" s="3">
        <v>7</v>
      </c>
      <c r="E293" s="84" t="s">
        <v>74</v>
      </c>
      <c r="F293" s="84" t="s">
        <v>73</v>
      </c>
    </row>
    <row r="294" spans="2:6" x14ac:dyDescent="0.25">
      <c r="B294" s="2"/>
      <c r="C294" s="4"/>
    </row>
    <row r="295" spans="2:6" x14ac:dyDescent="0.25">
      <c r="B295" s="5" t="s">
        <v>1</v>
      </c>
      <c r="C295" s="6">
        <v>45.29</v>
      </c>
      <c r="D295" s="85">
        <v>45.41</v>
      </c>
    </row>
    <row r="296" spans="2:6" x14ac:dyDescent="0.25">
      <c r="B296" s="2"/>
    </row>
    <row r="297" spans="2:6" x14ac:dyDescent="0.25">
      <c r="B297" s="7" t="s">
        <v>2</v>
      </c>
    </row>
    <row r="298" spans="2:6" x14ac:dyDescent="0.25">
      <c r="B298" t="s">
        <v>3</v>
      </c>
      <c r="E298" s="8">
        <v>1177.08</v>
      </c>
      <c r="F298" s="8">
        <v>1179.96</v>
      </c>
    </row>
    <row r="299" spans="2:6" x14ac:dyDescent="0.25">
      <c r="B299" t="s">
        <v>4</v>
      </c>
      <c r="E299" s="8">
        <f>C293*C295</f>
        <v>317.02999999999997</v>
      </c>
      <c r="F299" s="8">
        <f>C293*D295</f>
        <v>317.87</v>
      </c>
    </row>
    <row r="300" spans="2:6" x14ac:dyDescent="0.25">
      <c r="B300" t="s">
        <v>5</v>
      </c>
      <c r="E300" s="8">
        <v>579.93999999999994</v>
      </c>
      <c r="F300" s="8">
        <v>581.36</v>
      </c>
    </row>
    <row r="301" spans="2:6" x14ac:dyDescent="0.25">
      <c r="B301" t="s">
        <v>6</v>
      </c>
      <c r="E301" s="8">
        <v>324.27999999999997</v>
      </c>
      <c r="F301" s="8">
        <v>325.07</v>
      </c>
    </row>
    <row r="302" spans="2:6" x14ac:dyDescent="0.25">
      <c r="B302" t="s">
        <v>7</v>
      </c>
      <c r="E302" s="8">
        <v>206.66</v>
      </c>
      <c r="F302" s="8">
        <v>207.17</v>
      </c>
    </row>
    <row r="303" spans="2:6" x14ac:dyDescent="0.25">
      <c r="B303" t="s">
        <v>8</v>
      </c>
      <c r="E303" s="8">
        <v>22.94</v>
      </c>
      <c r="F303" s="8">
        <v>23</v>
      </c>
    </row>
    <row r="304" spans="2:6" x14ac:dyDescent="0.25">
      <c r="B304" t="s">
        <v>9</v>
      </c>
      <c r="E304" s="8">
        <v>380.84</v>
      </c>
      <c r="F304" s="8">
        <v>381.77</v>
      </c>
    </row>
    <row r="305" spans="2:6" ht="13.8" x14ac:dyDescent="0.25">
      <c r="B305" s="9"/>
      <c r="E305" s="10">
        <f>SUM(E298:E304)</f>
        <v>3008.77</v>
      </c>
      <c r="F305" s="10">
        <f>SUM(F298:F304)</f>
        <v>3016.2000000000003</v>
      </c>
    </row>
    <row r="307" spans="2:6" x14ac:dyDescent="0.25">
      <c r="B307" s="7" t="s">
        <v>10</v>
      </c>
    </row>
    <row r="308" spans="2:6" x14ac:dyDescent="0.25">
      <c r="B308" s="11" t="s">
        <v>62</v>
      </c>
      <c r="C308" s="12">
        <v>27.95</v>
      </c>
      <c r="D308" s="86">
        <v>28.02</v>
      </c>
    </row>
    <row r="310" spans="2:6" x14ac:dyDescent="0.25">
      <c r="B310" t="s">
        <v>3</v>
      </c>
      <c r="E310" s="8">
        <v>726.35</v>
      </c>
      <c r="F310" s="8">
        <v>728.13</v>
      </c>
    </row>
    <row r="311" spans="2:6" x14ac:dyDescent="0.25">
      <c r="B311" t="s">
        <v>4</v>
      </c>
      <c r="E311" s="8">
        <f>C293*C308</f>
        <v>195.65</v>
      </c>
      <c r="F311" s="8">
        <f>C293*D308</f>
        <v>196.14</v>
      </c>
    </row>
    <row r="312" spans="2:6" x14ac:dyDescent="0.25">
      <c r="B312" t="s">
        <v>5</v>
      </c>
      <c r="E312" s="8">
        <v>579.93999999999994</v>
      </c>
      <c r="F312" s="8">
        <v>581.36</v>
      </c>
    </row>
    <row r="313" spans="2:6" x14ac:dyDescent="0.25">
      <c r="B313" t="s">
        <v>6</v>
      </c>
      <c r="E313" s="8">
        <v>324.27999999999997</v>
      </c>
      <c r="F313" s="8">
        <v>325.07</v>
      </c>
    </row>
    <row r="314" spans="2:6" x14ac:dyDescent="0.25">
      <c r="B314" t="s">
        <v>7</v>
      </c>
      <c r="E314" s="8">
        <v>206.66</v>
      </c>
      <c r="F314" s="8">
        <v>207.17</v>
      </c>
    </row>
    <row r="315" spans="2:6" ht="13.8" x14ac:dyDescent="0.25">
      <c r="B315" s="9"/>
      <c r="E315" s="13">
        <f>SUM(E310:E314)</f>
        <v>2032.88</v>
      </c>
      <c r="F315" s="13">
        <f>SUM(F310:F314)</f>
        <v>2037.8700000000001</v>
      </c>
    </row>
    <row r="317" spans="2:6" x14ac:dyDescent="0.25">
      <c r="B317" s="14" t="s">
        <v>12</v>
      </c>
    </row>
    <row r="318" spans="2:6" x14ac:dyDescent="0.25">
      <c r="B318" t="s">
        <v>13</v>
      </c>
      <c r="E318" s="8">
        <v>40.809999999999995</v>
      </c>
      <c r="F318" s="37">
        <v>40.909999999999997</v>
      </c>
    </row>
    <row r="319" spans="2:6" x14ac:dyDescent="0.25">
      <c r="B319" t="s">
        <v>14</v>
      </c>
      <c r="E319" s="8">
        <v>97.820000000000007</v>
      </c>
      <c r="F319" s="37">
        <v>98.06</v>
      </c>
    </row>
    <row r="320" spans="2:6" x14ac:dyDescent="0.25">
      <c r="B320" t="s">
        <v>15</v>
      </c>
      <c r="E320" s="8">
        <v>102.05000000000001</v>
      </c>
      <c r="F320" s="37">
        <v>102.30000000000001</v>
      </c>
    </row>
    <row r="321" spans="2:9" x14ac:dyDescent="0.25">
      <c r="B321" t="s">
        <v>16</v>
      </c>
      <c r="E321" s="8">
        <v>139.75</v>
      </c>
      <c r="F321" s="37">
        <v>140.09</v>
      </c>
    </row>
    <row r="323" spans="2:9" x14ac:dyDescent="0.25">
      <c r="B323" s="14" t="s">
        <v>17</v>
      </c>
    </row>
    <row r="324" spans="2:9" x14ac:dyDescent="0.25">
      <c r="B324" t="s">
        <v>18</v>
      </c>
      <c r="E324" s="8">
        <v>59.72</v>
      </c>
      <c r="F324" s="37">
        <v>59.86</v>
      </c>
    </row>
    <row r="325" spans="2:9" x14ac:dyDescent="0.25">
      <c r="B325" t="s">
        <v>19</v>
      </c>
      <c r="E325" s="8">
        <v>19.930000000000003</v>
      </c>
      <c r="F325" s="37">
        <v>19.98</v>
      </c>
    </row>
    <row r="326" spans="2:9" x14ac:dyDescent="0.25">
      <c r="B326" t="s">
        <v>20</v>
      </c>
      <c r="E326" s="8">
        <v>74.650000000000006</v>
      </c>
      <c r="F326" s="37">
        <v>74.83</v>
      </c>
    </row>
    <row r="327" spans="2:9" x14ac:dyDescent="0.25">
      <c r="B327" t="s">
        <v>21</v>
      </c>
      <c r="E327" s="8">
        <v>24.91</v>
      </c>
      <c r="F327" s="37">
        <v>24.970000000000002</v>
      </c>
    </row>
    <row r="328" spans="2:9" ht="13.8" thickBot="1" x14ac:dyDescent="0.3"/>
    <row r="329" spans="2:9" ht="15" thickTop="1" thickBot="1" x14ac:dyDescent="0.3">
      <c r="B329" s="5" t="s">
        <v>76</v>
      </c>
      <c r="E329" s="15">
        <f>12*E305+2*E315</f>
        <v>40171</v>
      </c>
      <c r="F329" s="15">
        <f>6*E305+6*F305+E315+F315</f>
        <v>40220.57</v>
      </c>
    </row>
    <row r="330" spans="2:9" ht="21.6" thickTop="1" x14ac:dyDescent="0.25">
      <c r="B330" s="16" t="s">
        <v>23</v>
      </c>
    </row>
    <row r="332" spans="2:9" x14ac:dyDescent="0.25">
      <c r="B332" s="17"/>
      <c r="C332" s="17"/>
      <c r="D332" s="17"/>
      <c r="E332" s="17"/>
      <c r="F332" s="17"/>
      <c r="G332" s="17"/>
      <c r="H332" s="17"/>
      <c r="I332" s="17"/>
    </row>
    <row r="336" spans="2:9" ht="22.5" customHeight="1" x14ac:dyDescent="0.4">
      <c r="B336" s="81" t="s">
        <v>71</v>
      </c>
      <c r="C336" s="82"/>
    </row>
    <row r="338" spans="2:6" x14ac:dyDescent="0.25">
      <c r="B338" s="2" t="s">
        <v>0</v>
      </c>
      <c r="C338" s="3">
        <v>7</v>
      </c>
      <c r="E338" s="84" t="s">
        <v>74</v>
      </c>
      <c r="F338" s="84" t="s">
        <v>73</v>
      </c>
    </row>
    <row r="339" spans="2:6" x14ac:dyDescent="0.25">
      <c r="B339" s="2"/>
      <c r="C339" s="4"/>
    </row>
    <row r="340" spans="2:6" x14ac:dyDescent="0.25">
      <c r="B340" s="5" t="s">
        <v>1</v>
      </c>
      <c r="C340" s="6">
        <v>44.18</v>
      </c>
      <c r="D340" s="85">
        <v>44.29</v>
      </c>
    </row>
    <row r="341" spans="2:6" x14ac:dyDescent="0.25">
      <c r="B341" s="2"/>
    </row>
    <row r="342" spans="2:6" x14ac:dyDescent="0.25">
      <c r="B342" s="7" t="s">
        <v>2</v>
      </c>
    </row>
    <row r="343" spans="2:6" x14ac:dyDescent="0.25">
      <c r="B343" t="s">
        <v>3</v>
      </c>
      <c r="E343" s="88">
        <v>1148.3399999999999</v>
      </c>
      <c r="F343" s="37">
        <v>1151.1600000000001</v>
      </c>
    </row>
    <row r="344" spans="2:6" x14ac:dyDescent="0.25">
      <c r="B344" t="s">
        <v>4</v>
      </c>
      <c r="E344" s="88">
        <f>C338*C340</f>
        <v>309.26</v>
      </c>
      <c r="F344" s="37">
        <f>C338*D340</f>
        <v>310.02999999999997</v>
      </c>
    </row>
    <row r="345" spans="2:6" x14ac:dyDescent="0.25">
      <c r="B345" t="s">
        <v>5</v>
      </c>
      <c r="E345" s="88">
        <v>565.77</v>
      </c>
      <c r="F345" s="37">
        <v>567.16</v>
      </c>
    </row>
    <row r="346" spans="2:6" x14ac:dyDescent="0.25">
      <c r="B346" t="s">
        <v>6</v>
      </c>
      <c r="E346" s="88">
        <v>316.36</v>
      </c>
      <c r="F346" s="37">
        <v>317.14</v>
      </c>
    </row>
    <row r="347" spans="2:6" x14ac:dyDescent="0.25">
      <c r="B347" t="s">
        <v>7</v>
      </c>
      <c r="E347" s="88">
        <v>201.60999999999999</v>
      </c>
      <c r="F347" s="37">
        <v>202.10999999999999</v>
      </c>
    </row>
    <row r="348" spans="2:6" x14ac:dyDescent="0.25">
      <c r="B348" t="s">
        <v>8</v>
      </c>
      <c r="E348" s="88">
        <v>22.380000000000003</v>
      </c>
      <c r="F348" s="37">
        <v>22.430000000000003</v>
      </c>
    </row>
    <row r="349" spans="2:6" x14ac:dyDescent="0.25">
      <c r="B349" t="s">
        <v>9</v>
      </c>
      <c r="E349" s="88">
        <v>371.53999999999996</v>
      </c>
      <c r="F349" s="37">
        <v>372.45</v>
      </c>
    </row>
    <row r="350" spans="2:6" ht="13.8" x14ac:dyDescent="0.25">
      <c r="B350" s="9"/>
      <c r="E350" s="89">
        <f>SUM(E343:E349)</f>
        <v>2935.26</v>
      </c>
      <c r="F350" s="10">
        <f>SUM(F343:F349)</f>
        <v>2942.4799999999996</v>
      </c>
    </row>
    <row r="352" spans="2:6" x14ac:dyDescent="0.25">
      <c r="B352" s="7" t="s">
        <v>10</v>
      </c>
    </row>
    <row r="353" spans="2:6" x14ac:dyDescent="0.25">
      <c r="B353" s="11" t="s">
        <v>62</v>
      </c>
      <c r="C353" s="12">
        <v>27.26</v>
      </c>
      <c r="D353" s="86">
        <v>27.32</v>
      </c>
    </row>
    <row r="355" spans="2:6" x14ac:dyDescent="0.25">
      <c r="B355" t="s">
        <v>3</v>
      </c>
      <c r="E355" s="88">
        <v>708.61</v>
      </c>
      <c r="F355" s="8">
        <v>710.35</v>
      </c>
    </row>
    <row r="356" spans="2:6" x14ac:dyDescent="0.25">
      <c r="B356" t="s">
        <v>4</v>
      </c>
      <c r="E356" s="88">
        <f>C338*C353</f>
        <v>190.82000000000002</v>
      </c>
      <c r="F356" s="37">
        <f>C338*D353</f>
        <v>191.24</v>
      </c>
    </row>
    <row r="357" spans="2:6" x14ac:dyDescent="0.25">
      <c r="B357" t="s">
        <v>5</v>
      </c>
      <c r="E357" s="88">
        <v>565.77</v>
      </c>
      <c r="F357" s="37">
        <v>567.16</v>
      </c>
    </row>
    <row r="358" spans="2:6" x14ac:dyDescent="0.25">
      <c r="B358" t="s">
        <v>6</v>
      </c>
      <c r="E358" s="88">
        <v>316.36</v>
      </c>
      <c r="F358" s="37">
        <v>317.14</v>
      </c>
    </row>
    <row r="359" spans="2:6" x14ac:dyDescent="0.25">
      <c r="B359" t="s">
        <v>7</v>
      </c>
      <c r="E359" s="88">
        <v>201.60999999999999</v>
      </c>
      <c r="F359" s="37">
        <v>202.10999999999999</v>
      </c>
    </row>
    <row r="360" spans="2:6" ht="13.8" x14ac:dyDescent="0.25">
      <c r="B360" s="9"/>
      <c r="E360" s="90">
        <f>SUM(E355:E359)</f>
        <v>1983.1699999999998</v>
      </c>
      <c r="F360" s="13">
        <f>SUM(F355:F359)</f>
        <v>1987.9999999999998</v>
      </c>
    </row>
    <row r="362" spans="2:6" x14ac:dyDescent="0.25">
      <c r="B362" s="14" t="s">
        <v>12</v>
      </c>
    </row>
    <row r="363" spans="2:6" x14ac:dyDescent="0.25">
      <c r="B363" t="s">
        <v>13</v>
      </c>
      <c r="E363" s="88">
        <v>39.809999999999995</v>
      </c>
      <c r="F363" s="37">
        <v>39.909999999999997</v>
      </c>
    </row>
    <row r="364" spans="2:6" x14ac:dyDescent="0.25">
      <c r="B364" t="s">
        <v>14</v>
      </c>
      <c r="E364" s="88">
        <v>95.43</v>
      </c>
      <c r="F364" s="37">
        <v>95.660000000000011</v>
      </c>
    </row>
    <row r="365" spans="2:6" x14ac:dyDescent="0.25">
      <c r="B365" t="s">
        <v>15</v>
      </c>
      <c r="E365" s="88">
        <v>99.56</v>
      </c>
      <c r="F365" s="37">
        <v>99.800000000000011</v>
      </c>
    </row>
    <row r="366" spans="2:6" x14ac:dyDescent="0.25">
      <c r="B366" t="s">
        <v>16</v>
      </c>
      <c r="E366" s="88">
        <v>136.32999999999998</v>
      </c>
      <c r="F366" s="37">
        <v>136.66999999999999</v>
      </c>
    </row>
    <row r="367" spans="2:6" x14ac:dyDescent="0.25">
      <c r="F367" s="37"/>
    </row>
    <row r="368" spans="2:6" x14ac:dyDescent="0.25">
      <c r="B368" s="14" t="s">
        <v>17</v>
      </c>
      <c r="F368" s="37"/>
    </row>
    <row r="369" spans="2:9" x14ac:dyDescent="0.25">
      <c r="B369" t="s">
        <v>18</v>
      </c>
      <c r="E369" s="88">
        <v>58.26</v>
      </c>
      <c r="F369" s="37">
        <v>58.4</v>
      </c>
    </row>
    <row r="370" spans="2:9" x14ac:dyDescent="0.25">
      <c r="B370" t="s">
        <v>19</v>
      </c>
      <c r="E370" s="88">
        <v>19.440000000000001</v>
      </c>
      <c r="F370" s="37">
        <v>19.490000000000002</v>
      </c>
    </row>
    <row r="371" spans="2:9" x14ac:dyDescent="0.25">
      <c r="B371" t="s">
        <v>20</v>
      </c>
      <c r="E371" s="88">
        <v>72.820000000000007</v>
      </c>
      <c r="F371" s="37">
        <v>73</v>
      </c>
    </row>
    <row r="372" spans="2:9" x14ac:dyDescent="0.25">
      <c r="B372" t="s">
        <v>21</v>
      </c>
      <c r="E372" s="88">
        <v>24.3</v>
      </c>
      <c r="F372" s="37">
        <v>24.360000000000003</v>
      </c>
    </row>
    <row r="373" spans="2:9" ht="13.8" thickBot="1" x14ac:dyDescent="0.3"/>
    <row r="374" spans="2:9" ht="15" thickTop="1" thickBot="1" x14ac:dyDescent="0.3">
      <c r="B374" s="5" t="s">
        <v>72</v>
      </c>
      <c r="E374" s="15">
        <f>8*E350+1*E360+4*F350+1*F360</f>
        <v>39223.17</v>
      </c>
    </row>
    <row r="375" spans="2:9" ht="21.6" thickTop="1" x14ac:dyDescent="0.25">
      <c r="B375" s="16" t="s">
        <v>23</v>
      </c>
    </row>
    <row r="377" spans="2:9" x14ac:dyDescent="0.25">
      <c r="B377" s="17"/>
      <c r="C377" s="17"/>
      <c r="D377" s="17"/>
      <c r="E377" s="17"/>
      <c r="F377" s="17"/>
      <c r="G377" s="17"/>
      <c r="H377" s="17"/>
      <c r="I377" s="17"/>
    </row>
    <row r="381" spans="2:9" ht="22.5" customHeight="1" x14ac:dyDescent="0.4">
      <c r="B381" s="81" t="s">
        <v>69</v>
      </c>
      <c r="C381" s="82"/>
    </row>
    <row r="383" spans="2:9" x14ac:dyDescent="0.25">
      <c r="B383" s="2" t="s">
        <v>0</v>
      </c>
      <c r="C383" s="3">
        <v>7</v>
      </c>
    </row>
    <row r="384" spans="2:9" x14ac:dyDescent="0.25">
      <c r="B384" s="2"/>
      <c r="C384" s="4"/>
    </row>
    <row r="385" spans="2:6" x14ac:dyDescent="0.25">
      <c r="B385" s="5" t="s">
        <v>1</v>
      </c>
      <c r="C385" s="6">
        <v>43.519999999999996</v>
      </c>
    </row>
    <row r="386" spans="2:6" x14ac:dyDescent="0.25">
      <c r="B386" s="2"/>
    </row>
    <row r="387" spans="2:6" x14ac:dyDescent="0.25">
      <c r="B387" s="7" t="s">
        <v>2</v>
      </c>
    </row>
    <row r="388" spans="2:6" x14ac:dyDescent="0.25">
      <c r="B388" t="s">
        <v>3</v>
      </c>
      <c r="E388" s="8">
        <v>1131.3599999999999</v>
      </c>
    </row>
    <row r="389" spans="2:6" x14ac:dyDescent="0.25">
      <c r="B389" t="s">
        <v>4</v>
      </c>
      <c r="E389" s="8">
        <f>C383*C385</f>
        <v>304.64</v>
      </c>
    </row>
    <row r="390" spans="2:6" x14ac:dyDescent="0.25">
      <c r="B390" t="s">
        <v>5</v>
      </c>
      <c r="E390" s="8">
        <v>557.4</v>
      </c>
    </row>
    <row r="391" spans="2:6" x14ac:dyDescent="0.25">
      <c r="B391" t="s">
        <v>6</v>
      </c>
      <c r="E391" s="8">
        <v>311.68</v>
      </c>
    </row>
    <row r="392" spans="2:6" x14ac:dyDescent="0.25">
      <c r="B392" t="s">
        <v>7</v>
      </c>
      <c r="E392" s="8">
        <v>198.63</v>
      </c>
      <c r="F392" s="26"/>
    </row>
    <row r="393" spans="2:6" x14ac:dyDescent="0.25">
      <c r="B393" t="s">
        <v>8</v>
      </c>
      <c r="E393" s="8">
        <v>22.040000000000003</v>
      </c>
    </row>
    <row r="394" spans="2:6" x14ac:dyDescent="0.25">
      <c r="B394" t="s">
        <v>9</v>
      </c>
      <c r="E394" s="8">
        <v>366.03999999999996</v>
      </c>
    </row>
    <row r="395" spans="2:6" ht="13.8" x14ac:dyDescent="0.25">
      <c r="B395" s="9"/>
      <c r="E395" s="10">
        <f>SUM(E388:E394)</f>
        <v>2891.79</v>
      </c>
    </row>
    <row r="397" spans="2:6" x14ac:dyDescent="0.25">
      <c r="B397" s="7" t="s">
        <v>10</v>
      </c>
    </row>
    <row r="398" spans="2:6" x14ac:dyDescent="0.25">
      <c r="B398" s="11" t="s">
        <v>62</v>
      </c>
      <c r="C398" s="12">
        <v>26.85</v>
      </c>
    </row>
    <row r="400" spans="2:6" x14ac:dyDescent="0.25">
      <c r="B400" t="s">
        <v>3</v>
      </c>
      <c r="E400" s="8">
        <v>698.13</v>
      </c>
    </row>
    <row r="401" spans="2:5" x14ac:dyDescent="0.25">
      <c r="B401" t="s">
        <v>4</v>
      </c>
      <c r="E401" s="8">
        <f>C383*C398</f>
        <v>187.95000000000002</v>
      </c>
    </row>
    <row r="402" spans="2:5" x14ac:dyDescent="0.25">
      <c r="B402" t="s">
        <v>5</v>
      </c>
      <c r="E402" s="8">
        <v>557.4</v>
      </c>
    </row>
    <row r="403" spans="2:5" x14ac:dyDescent="0.25">
      <c r="B403" t="s">
        <v>6</v>
      </c>
      <c r="E403" s="8">
        <v>311.68</v>
      </c>
    </row>
    <row r="404" spans="2:5" x14ac:dyDescent="0.25">
      <c r="B404" t="s">
        <v>7</v>
      </c>
      <c r="E404" s="8">
        <v>198.63</v>
      </c>
    </row>
    <row r="405" spans="2:5" ht="13.8" x14ac:dyDescent="0.25">
      <c r="B405" s="9"/>
      <c r="E405" s="13">
        <f>SUM(E400:E404)</f>
        <v>1953.79</v>
      </c>
    </row>
    <row r="407" spans="2:5" x14ac:dyDescent="0.25">
      <c r="B407" s="14" t="s">
        <v>12</v>
      </c>
    </row>
    <row r="408" spans="2:5" x14ac:dyDescent="0.25">
      <c r="B408" t="s">
        <v>13</v>
      </c>
      <c r="E408" s="8">
        <v>39.22</v>
      </c>
    </row>
    <row r="409" spans="2:5" x14ac:dyDescent="0.25">
      <c r="B409" t="s">
        <v>14</v>
      </c>
      <c r="E409" s="8">
        <v>94.01</v>
      </c>
    </row>
    <row r="410" spans="2:5" x14ac:dyDescent="0.25">
      <c r="B410" t="s">
        <v>15</v>
      </c>
      <c r="E410" s="8">
        <v>98.08</v>
      </c>
    </row>
    <row r="411" spans="2:5" x14ac:dyDescent="0.25">
      <c r="B411" t="s">
        <v>16</v>
      </c>
      <c r="E411" s="8">
        <v>134.31</v>
      </c>
    </row>
    <row r="413" spans="2:5" x14ac:dyDescent="0.25">
      <c r="B413" s="14" t="s">
        <v>17</v>
      </c>
    </row>
    <row r="414" spans="2:5" x14ac:dyDescent="0.25">
      <c r="B414" t="s">
        <v>18</v>
      </c>
      <c r="E414" s="8">
        <v>57.39</v>
      </c>
    </row>
    <row r="415" spans="2:5" x14ac:dyDescent="0.25">
      <c r="B415" t="s">
        <v>19</v>
      </c>
      <c r="E415" s="8">
        <v>19.150000000000002</v>
      </c>
    </row>
    <row r="416" spans="2:5" x14ac:dyDescent="0.25">
      <c r="B416" t="s">
        <v>20</v>
      </c>
      <c r="E416" s="8">
        <v>71.740000000000009</v>
      </c>
    </row>
    <row r="417" spans="2:9" x14ac:dyDescent="0.25">
      <c r="B417" t="s">
        <v>21</v>
      </c>
      <c r="E417" s="8">
        <v>23.94</v>
      </c>
    </row>
    <row r="418" spans="2:9" ht="13.8" thickBot="1" x14ac:dyDescent="0.3"/>
    <row r="419" spans="2:9" ht="15" thickTop="1" thickBot="1" x14ac:dyDescent="0.3">
      <c r="B419" s="5" t="s">
        <v>70</v>
      </c>
      <c r="E419" s="15">
        <f>12*E395+2*E405</f>
        <v>38609.06</v>
      </c>
    </row>
    <row r="420" spans="2:9" ht="21.6" thickTop="1" x14ac:dyDescent="0.25">
      <c r="B420" s="16" t="s">
        <v>23</v>
      </c>
    </row>
    <row r="422" spans="2:9" x14ac:dyDescent="0.25">
      <c r="B422" s="17"/>
      <c r="C422" s="17"/>
      <c r="D422" s="17"/>
      <c r="E422" s="17"/>
      <c r="F422" s="17"/>
      <c r="G422" s="17"/>
      <c r="H422" s="17"/>
      <c r="I422" s="17"/>
    </row>
    <row r="424" spans="2:9" ht="22.5" customHeight="1" x14ac:dyDescent="0.4">
      <c r="B424" s="81" t="s">
        <v>65</v>
      </c>
      <c r="C424" s="83"/>
    </row>
    <row r="426" spans="2:9" x14ac:dyDescent="0.25">
      <c r="B426" s="2" t="s">
        <v>0</v>
      </c>
      <c r="C426" s="3">
        <v>7</v>
      </c>
    </row>
    <row r="427" spans="2:9" x14ac:dyDescent="0.25">
      <c r="B427" s="2"/>
      <c r="C427" s="4"/>
    </row>
    <row r="428" spans="2:9" x14ac:dyDescent="0.25">
      <c r="B428" s="5" t="s">
        <v>1</v>
      </c>
      <c r="C428" s="6">
        <v>43.08</v>
      </c>
    </row>
    <row r="429" spans="2:9" x14ac:dyDescent="0.25">
      <c r="B429" s="2"/>
    </row>
    <row r="430" spans="2:9" x14ac:dyDescent="0.25">
      <c r="B430" s="7" t="s">
        <v>2</v>
      </c>
    </row>
    <row r="431" spans="2:9" x14ac:dyDescent="0.25">
      <c r="B431" t="s">
        <v>3</v>
      </c>
      <c r="E431" s="8">
        <v>1120.1500000000001</v>
      </c>
    </row>
    <row r="432" spans="2:9" x14ac:dyDescent="0.25">
      <c r="B432" t="s">
        <v>4</v>
      </c>
      <c r="E432" s="8">
        <f>C426*C428</f>
        <v>301.56</v>
      </c>
    </row>
    <row r="433" spans="2:5" x14ac:dyDescent="0.25">
      <c r="B433" t="s">
        <v>5</v>
      </c>
      <c r="E433" s="8">
        <v>551.88</v>
      </c>
    </row>
    <row r="434" spans="2:5" x14ac:dyDescent="0.25">
      <c r="B434" t="s">
        <v>6</v>
      </c>
      <c r="E434" s="8">
        <v>308.58999999999997</v>
      </c>
    </row>
    <row r="435" spans="2:5" x14ac:dyDescent="0.25">
      <c r="B435" t="s">
        <v>7</v>
      </c>
      <c r="E435" s="8">
        <v>196.66</v>
      </c>
    </row>
    <row r="436" spans="2:5" x14ac:dyDescent="0.25">
      <c r="B436" t="s">
        <v>8</v>
      </c>
      <c r="E436" s="8">
        <v>21.82</v>
      </c>
    </row>
    <row r="437" spans="2:5" x14ac:dyDescent="0.25">
      <c r="B437" t="s">
        <v>9</v>
      </c>
      <c r="E437" s="8">
        <v>362.40999999999997</v>
      </c>
    </row>
    <row r="438" spans="2:5" ht="13.8" x14ac:dyDescent="0.25">
      <c r="B438" s="9"/>
      <c r="E438" s="10">
        <f>SUM(E431:E437)</f>
        <v>2863.07</v>
      </c>
    </row>
    <row r="440" spans="2:5" x14ac:dyDescent="0.25">
      <c r="B440" s="7" t="s">
        <v>10</v>
      </c>
    </row>
    <row r="441" spans="2:5" x14ac:dyDescent="0.25">
      <c r="B441" s="11" t="s">
        <v>11</v>
      </c>
      <c r="C441" s="12">
        <v>26.580000000000002</v>
      </c>
    </row>
    <row r="443" spans="2:5" x14ac:dyDescent="0.25">
      <c r="B443" t="s">
        <v>3</v>
      </c>
      <c r="E443" s="8">
        <v>691.21</v>
      </c>
    </row>
    <row r="444" spans="2:5" x14ac:dyDescent="0.25">
      <c r="B444" t="s">
        <v>4</v>
      </c>
      <c r="E444" s="8">
        <f>C426*C441</f>
        <v>186.06</v>
      </c>
    </row>
    <row r="445" spans="2:5" x14ac:dyDescent="0.25">
      <c r="B445" t="s">
        <v>5</v>
      </c>
      <c r="E445" s="8">
        <v>551.88</v>
      </c>
    </row>
    <row r="446" spans="2:5" x14ac:dyDescent="0.25">
      <c r="B446" t="s">
        <v>6</v>
      </c>
      <c r="E446" s="8">
        <v>308.58999999999997</v>
      </c>
    </row>
    <row r="447" spans="2:5" x14ac:dyDescent="0.25">
      <c r="B447" t="s">
        <v>7</v>
      </c>
      <c r="E447" s="8">
        <v>196.66</v>
      </c>
    </row>
    <row r="448" spans="2:5" ht="13.8" x14ac:dyDescent="0.25">
      <c r="B448" s="9"/>
      <c r="E448" s="13">
        <f>SUM(E443:E447)</f>
        <v>1934.4</v>
      </c>
    </row>
    <row r="450" spans="2:5" x14ac:dyDescent="0.25">
      <c r="B450" s="14" t="s">
        <v>12</v>
      </c>
    </row>
    <row r="451" spans="2:5" x14ac:dyDescent="0.25">
      <c r="B451" t="s">
        <v>13</v>
      </c>
      <c r="E451" s="8">
        <v>38.83</v>
      </c>
    </row>
    <row r="452" spans="2:5" x14ac:dyDescent="0.25">
      <c r="B452" t="s">
        <v>14</v>
      </c>
      <c r="E452" s="8">
        <v>93.070000000000007</v>
      </c>
    </row>
    <row r="453" spans="2:5" x14ac:dyDescent="0.25">
      <c r="B453" t="s">
        <v>15</v>
      </c>
      <c r="E453" s="8">
        <v>97.100000000000009</v>
      </c>
    </row>
    <row r="454" spans="2:5" x14ac:dyDescent="0.25">
      <c r="B454" t="s">
        <v>16</v>
      </c>
      <c r="E454" s="8">
        <v>132.97999999999999</v>
      </c>
    </row>
    <row r="456" spans="2:5" x14ac:dyDescent="0.25">
      <c r="B456" s="14" t="s">
        <v>17</v>
      </c>
    </row>
    <row r="457" spans="2:5" x14ac:dyDescent="0.25">
      <c r="B457" t="s">
        <v>18</v>
      </c>
      <c r="E457" s="8">
        <v>56.82</v>
      </c>
    </row>
    <row r="458" spans="2:5" x14ac:dyDescent="0.25">
      <c r="B458" t="s">
        <v>19</v>
      </c>
      <c r="E458" s="8">
        <v>18.96</v>
      </c>
    </row>
    <row r="459" spans="2:5" x14ac:dyDescent="0.25">
      <c r="B459" t="s">
        <v>20</v>
      </c>
      <c r="E459" s="8">
        <v>71.02000000000001</v>
      </c>
    </row>
    <row r="460" spans="2:5" x14ac:dyDescent="0.25">
      <c r="B460" t="s">
        <v>21</v>
      </c>
      <c r="E460" s="8">
        <v>23.700000000000003</v>
      </c>
    </row>
    <row r="461" spans="2:5" ht="13.8" thickBot="1" x14ac:dyDescent="0.3"/>
    <row r="462" spans="2:5" ht="15" thickTop="1" thickBot="1" x14ac:dyDescent="0.3">
      <c r="B462" s="5" t="s">
        <v>67</v>
      </c>
      <c r="E462" s="15">
        <f>12*E438+2*E448</f>
        <v>38225.640000000007</v>
      </c>
    </row>
    <row r="463" spans="2:5" ht="21.6" thickTop="1" x14ac:dyDescent="0.25">
      <c r="B463" s="16" t="s">
        <v>23</v>
      </c>
    </row>
    <row r="465" spans="2:9" x14ac:dyDescent="0.25">
      <c r="B465" s="17"/>
      <c r="C465" s="17"/>
      <c r="D465" s="17"/>
      <c r="E465" s="17"/>
      <c r="F465" s="17"/>
      <c r="G465" s="17"/>
      <c r="H465" s="17"/>
      <c r="I465" s="17"/>
    </row>
    <row r="467" spans="2:9" ht="22.5" customHeight="1" x14ac:dyDescent="0.4">
      <c r="B467" s="81" t="s">
        <v>66</v>
      </c>
      <c r="C467" s="82"/>
    </row>
    <row r="469" spans="2:9" x14ac:dyDescent="0.25">
      <c r="B469" s="2" t="s">
        <v>0</v>
      </c>
      <c r="C469" s="3">
        <v>6</v>
      </c>
    </row>
    <row r="470" spans="2:9" x14ac:dyDescent="0.25">
      <c r="B470" s="2"/>
      <c r="C470" s="4"/>
    </row>
    <row r="471" spans="2:9" x14ac:dyDescent="0.25">
      <c r="B471" s="5" t="s">
        <v>1</v>
      </c>
      <c r="C471" s="6">
        <v>42.65</v>
      </c>
    </row>
    <row r="472" spans="2:9" x14ac:dyDescent="0.25">
      <c r="B472" s="2"/>
    </row>
    <row r="473" spans="2:9" x14ac:dyDescent="0.25">
      <c r="B473" s="7" t="s">
        <v>2</v>
      </c>
    </row>
    <row r="474" spans="2:9" x14ac:dyDescent="0.25">
      <c r="B474" t="s">
        <v>3</v>
      </c>
      <c r="E474" s="8">
        <v>1109.05</v>
      </c>
    </row>
    <row r="475" spans="2:9" x14ac:dyDescent="0.25">
      <c r="B475" t="s">
        <v>4</v>
      </c>
      <c r="E475" s="8">
        <f>C469*C471</f>
        <v>255.89999999999998</v>
      </c>
    </row>
    <row r="476" spans="2:9" x14ac:dyDescent="0.25">
      <c r="B476" t="s">
        <v>5</v>
      </c>
      <c r="E476" s="8">
        <v>546.41</v>
      </c>
    </row>
    <row r="477" spans="2:9" x14ac:dyDescent="0.25">
      <c r="B477" t="s">
        <v>6</v>
      </c>
      <c r="E477" s="8">
        <v>305.52999999999997</v>
      </c>
    </row>
    <row r="478" spans="2:9" x14ac:dyDescent="0.25">
      <c r="B478" t="s">
        <v>7</v>
      </c>
      <c r="E478" s="8">
        <v>194.71</v>
      </c>
    </row>
    <row r="479" spans="2:9" x14ac:dyDescent="0.25">
      <c r="B479" t="s">
        <v>8</v>
      </c>
      <c r="E479" s="8">
        <v>21.6</v>
      </c>
    </row>
    <row r="480" spans="2:9" x14ac:dyDescent="0.25">
      <c r="B480" t="s">
        <v>9</v>
      </c>
      <c r="E480" s="8">
        <v>358.82</v>
      </c>
    </row>
    <row r="481" spans="2:5" ht="13.8" x14ac:dyDescent="0.25">
      <c r="B481" s="9"/>
      <c r="E481" s="10">
        <f>SUM(E474:E480)</f>
        <v>2792.0199999999995</v>
      </c>
    </row>
    <row r="483" spans="2:5" x14ac:dyDescent="0.25">
      <c r="B483" s="7" t="s">
        <v>10</v>
      </c>
    </row>
    <row r="484" spans="2:5" x14ac:dyDescent="0.25">
      <c r="B484" s="11" t="s">
        <v>11</v>
      </c>
      <c r="C484" s="12">
        <v>26.31</v>
      </c>
    </row>
    <row r="486" spans="2:5" x14ac:dyDescent="0.25">
      <c r="B486" t="s">
        <v>3</v>
      </c>
      <c r="E486" s="8">
        <v>684.36</v>
      </c>
    </row>
    <row r="487" spans="2:5" x14ac:dyDescent="0.25">
      <c r="B487" t="s">
        <v>4</v>
      </c>
      <c r="E487" s="8">
        <f>C469*C484</f>
        <v>157.85999999999999</v>
      </c>
    </row>
    <row r="488" spans="2:5" x14ac:dyDescent="0.25">
      <c r="B488" t="s">
        <v>5</v>
      </c>
      <c r="E488" s="8">
        <v>546.41</v>
      </c>
    </row>
    <row r="489" spans="2:5" x14ac:dyDescent="0.25">
      <c r="B489" t="s">
        <v>6</v>
      </c>
      <c r="E489" s="8">
        <v>305.52999999999997</v>
      </c>
    </row>
    <row r="490" spans="2:5" x14ac:dyDescent="0.25">
      <c r="B490" t="s">
        <v>7</v>
      </c>
      <c r="E490" s="8">
        <v>194.71</v>
      </c>
    </row>
    <row r="491" spans="2:5" ht="13.8" x14ac:dyDescent="0.25">
      <c r="B491" s="9"/>
      <c r="E491" s="13">
        <f>SUM(E486:E490)</f>
        <v>1888.8700000000001</v>
      </c>
    </row>
    <row r="493" spans="2:5" x14ac:dyDescent="0.25">
      <c r="B493" s="14" t="s">
        <v>12</v>
      </c>
    </row>
    <row r="494" spans="2:5" x14ac:dyDescent="0.25">
      <c r="B494" t="s">
        <v>13</v>
      </c>
      <c r="E494" s="8">
        <v>38.44</v>
      </c>
    </row>
    <row r="495" spans="2:5" x14ac:dyDescent="0.25">
      <c r="B495" t="s">
        <v>14</v>
      </c>
      <c r="E495" s="8">
        <v>92.14</v>
      </c>
    </row>
    <row r="496" spans="2:5" x14ac:dyDescent="0.25">
      <c r="B496" t="s">
        <v>15</v>
      </c>
      <c r="E496" s="8">
        <v>96.13</v>
      </c>
    </row>
    <row r="497" spans="2:9" x14ac:dyDescent="0.25">
      <c r="B497" t="s">
        <v>16</v>
      </c>
      <c r="E497" s="8">
        <v>131.66</v>
      </c>
    </row>
    <row r="499" spans="2:9" x14ac:dyDescent="0.25">
      <c r="B499" s="14" t="s">
        <v>17</v>
      </c>
    </row>
    <row r="500" spans="2:9" x14ac:dyDescent="0.25">
      <c r="B500" t="s">
        <v>18</v>
      </c>
      <c r="E500" s="8">
        <v>56.25</v>
      </c>
    </row>
    <row r="501" spans="2:9" x14ac:dyDescent="0.25">
      <c r="B501" t="s">
        <v>19</v>
      </c>
      <c r="E501" s="8">
        <v>18.77</v>
      </c>
    </row>
    <row r="502" spans="2:9" x14ac:dyDescent="0.25">
      <c r="B502" t="s">
        <v>20</v>
      </c>
      <c r="E502" s="8">
        <v>70.31</v>
      </c>
    </row>
    <row r="503" spans="2:9" x14ac:dyDescent="0.25">
      <c r="B503" t="s">
        <v>21</v>
      </c>
      <c r="E503" s="8">
        <v>23.46</v>
      </c>
    </row>
    <row r="504" spans="2:9" ht="13.8" thickBot="1" x14ac:dyDescent="0.3"/>
    <row r="505" spans="2:9" ht="15" thickTop="1" thickBot="1" x14ac:dyDescent="0.3">
      <c r="B505" s="5" t="s">
        <v>68</v>
      </c>
      <c r="E505" s="15">
        <f>12*E481+2*E491</f>
        <v>37281.979999999989</v>
      </c>
    </row>
    <row r="506" spans="2:9" ht="21.6" thickTop="1" x14ac:dyDescent="0.25">
      <c r="B506" s="16" t="s">
        <v>23</v>
      </c>
    </row>
    <row r="508" spans="2:9" x14ac:dyDescent="0.25">
      <c r="B508" s="17"/>
      <c r="C508" s="17"/>
      <c r="D508" s="17"/>
      <c r="E508" s="17"/>
      <c r="F508" s="17"/>
      <c r="G508" s="17"/>
      <c r="H508" s="17"/>
      <c r="I508" s="17"/>
    </row>
    <row r="510" spans="2:9" ht="21" x14ac:dyDescent="0.4">
      <c r="B510" s="1" t="s">
        <v>24</v>
      </c>
    </row>
    <row r="512" spans="2:9" x14ac:dyDescent="0.25">
      <c r="B512" s="2" t="s">
        <v>0</v>
      </c>
      <c r="C512" s="18">
        <v>5</v>
      </c>
    </row>
    <row r="513" spans="2:9" x14ac:dyDescent="0.25">
      <c r="B513" s="2"/>
      <c r="C513" s="4"/>
    </row>
    <row r="514" spans="2:9" x14ac:dyDescent="0.25">
      <c r="B514" s="5" t="s">
        <v>25</v>
      </c>
      <c r="C514" s="6">
        <v>42.65</v>
      </c>
    </row>
    <row r="515" spans="2:9" x14ac:dyDescent="0.25">
      <c r="B515" s="2"/>
    </row>
    <row r="516" spans="2:9" x14ac:dyDescent="0.25">
      <c r="B516" s="19" t="s">
        <v>2</v>
      </c>
      <c r="C516" s="20"/>
      <c r="D516" s="20"/>
      <c r="E516" s="21" t="s">
        <v>24</v>
      </c>
      <c r="F516" s="22"/>
      <c r="G516" s="20"/>
      <c r="H516" s="22"/>
      <c r="I516" s="22"/>
    </row>
    <row r="517" spans="2:9" x14ac:dyDescent="0.25">
      <c r="B517" t="s">
        <v>3</v>
      </c>
      <c r="E517" s="23">
        <v>1109.05</v>
      </c>
      <c r="F517" s="8"/>
      <c r="G517" s="24"/>
      <c r="H517" s="25"/>
      <c r="I517" s="26"/>
    </row>
    <row r="518" spans="2:9" x14ac:dyDescent="0.25">
      <c r="B518" t="s">
        <v>4</v>
      </c>
      <c r="E518" s="23">
        <f>C512*C514</f>
        <v>213.25</v>
      </c>
      <c r="F518" s="8"/>
      <c r="G518" s="24"/>
      <c r="H518" s="25"/>
      <c r="I518" s="26"/>
    </row>
    <row r="519" spans="2:9" x14ac:dyDescent="0.25">
      <c r="B519" t="s">
        <v>5</v>
      </c>
      <c r="E519" s="23">
        <v>546.41</v>
      </c>
      <c r="F519" s="8"/>
      <c r="G519" s="24"/>
      <c r="H519" s="25"/>
      <c r="I519" s="26"/>
    </row>
    <row r="520" spans="2:9" x14ac:dyDescent="0.25">
      <c r="B520" t="s">
        <v>6</v>
      </c>
      <c r="E520" s="23">
        <v>305.52999999999997</v>
      </c>
      <c r="F520" s="8"/>
      <c r="G520" s="24"/>
      <c r="H520" s="25"/>
      <c r="I520" s="26"/>
    </row>
    <row r="521" spans="2:9" x14ac:dyDescent="0.25">
      <c r="B521" t="s">
        <v>7</v>
      </c>
      <c r="E521" s="23">
        <v>194.71</v>
      </c>
      <c r="F521" s="8"/>
      <c r="G521" s="24"/>
      <c r="H521" s="25"/>
      <c r="I521" s="26"/>
    </row>
    <row r="522" spans="2:9" x14ac:dyDescent="0.25">
      <c r="B522" t="s">
        <v>8</v>
      </c>
      <c r="E522" s="23">
        <v>21.6</v>
      </c>
      <c r="F522" s="8"/>
      <c r="G522" s="24"/>
      <c r="H522" s="25"/>
      <c r="I522" s="26"/>
    </row>
    <row r="523" spans="2:9" x14ac:dyDescent="0.25">
      <c r="B523" t="s">
        <v>9</v>
      </c>
      <c r="E523" s="23">
        <v>358.82</v>
      </c>
      <c r="F523" s="8"/>
      <c r="G523" s="24"/>
      <c r="H523" s="25"/>
      <c r="I523" s="26"/>
    </row>
    <row r="524" spans="2:9" ht="13.8" x14ac:dyDescent="0.25">
      <c r="B524" s="9"/>
      <c r="C524" s="9"/>
      <c r="D524" s="9"/>
      <c r="E524" s="27">
        <f>SUM(E517:E523)</f>
        <v>2749.37</v>
      </c>
      <c r="F524" s="28"/>
      <c r="G524" s="29"/>
      <c r="H524" s="30"/>
      <c r="I524" s="30"/>
    </row>
    <row r="526" spans="2:9" x14ac:dyDescent="0.25">
      <c r="B526" s="5" t="s">
        <v>26</v>
      </c>
      <c r="C526" s="6">
        <v>26.31</v>
      </c>
      <c r="D526" s="5"/>
      <c r="E526" s="5" t="s">
        <v>27</v>
      </c>
      <c r="F526" s="6">
        <v>684.36</v>
      </c>
    </row>
    <row r="528" spans="2:9" x14ac:dyDescent="0.25">
      <c r="B528" s="31" t="s">
        <v>10</v>
      </c>
      <c r="D528" s="20"/>
      <c r="E528" s="32" t="s">
        <v>28</v>
      </c>
      <c r="F528" s="22" t="s">
        <v>29</v>
      </c>
      <c r="G528" s="22"/>
      <c r="H528" s="22"/>
      <c r="I528" s="22"/>
    </row>
    <row r="529" spans="2:9" x14ac:dyDescent="0.25">
      <c r="B529" t="s">
        <v>3</v>
      </c>
      <c r="E529" s="8">
        <v>684.36</v>
      </c>
      <c r="F529" s="33">
        <v>0</v>
      </c>
      <c r="H529" s="25"/>
      <c r="I529" s="26"/>
    </row>
    <row r="530" spans="2:9" x14ac:dyDescent="0.25">
      <c r="B530" t="s">
        <v>4</v>
      </c>
      <c r="E530" s="8">
        <f>C512*C526</f>
        <v>131.54999999999998</v>
      </c>
      <c r="F530" s="33">
        <v>0</v>
      </c>
      <c r="H530" s="25"/>
      <c r="I530" s="26"/>
    </row>
    <row r="531" spans="2:9" x14ac:dyDescent="0.25">
      <c r="B531" t="s">
        <v>5</v>
      </c>
      <c r="E531" s="8">
        <v>546.41</v>
      </c>
      <c r="F531" s="33">
        <v>0</v>
      </c>
      <c r="H531" s="25"/>
      <c r="I531" s="26"/>
    </row>
    <row r="532" spans="2:9" ht="13.8" x14ac:dyDescent="0.25">
      <c r="B532" t="s">
        <v>6</v>
      </c>
      <c r="C532" s="9"/>
      <c r="E532" s="8">
        <v>305.52999999999997</v>
      </c>
      <c r="F532" s="33">
        <v>0</v>
      </c>
      <c r="H532" s="25"/>
      <c r="I532" s="26"/>
    </row>
    <row r="533" spans="2:9" x14ac:dyDescent="0.25">
      <c r="B533" t="s">
        <v>7</v>
      </c>
      <c r="E533" s="8">
        <v>194.71</v>
      </c>
      <c r="F533" s="33">
        <v>0</v>
      </c>
      <c r="H533" s="25"/>
      <c r="I533" s="26"/>
    </row>
    <row r="534" spans="2:9" ht="13.8" x14ac:dyDescent="0.25">
      <c r="B534" s="9"/>
      <c r="D534" s="9"/>
      <c r="E534" s="28">
        <f>SUM(E529:E533)</f>
        <v>1862.56</v>
      </c>
      <c r="F534" s="34">
        <f>SUM(F529:F533)</f>
        <v>0</v>
      </c>
      <c r="G534" s="9"/>
      <c r="H534" s="9"/>
      <c r="I534" s="30"/>
    </row>
    <row r="536" spans="2:9" x14ac:dyDescent="0.25">
      <c r="B536" s="14" t="s">
        <v>12</v>
      </c>
      <c r="D536" s="20"/>
      <c r="E536" s="32" t="s">
        <v>24</v>
      </c>
      <c r="F536" s="22"/>
      <c r="G536" s="22"/>
      <c r="H536" s="22"/>
      <c r="I536" s="22"/>
    </row>
    <row r="537" spans="2:9" x14ac:dyDescent="0.25">
      <c r="B537" t="s">
        <v>13</v>
      </c>
      <c r="E537" s="35">
        <v>38.44</v>
      </c>
      <c r="F537" s="8"/>
      <c r="G537" s="36"/>
      <c r="H537" s="25"/>
      <c r="I537" s="26"/>
    </row>
    <row r="538" spans="2:9" x14ac:dyDescent="0.25">
      <c r="B538" t="s">
        <v>14</v>
      </c>
      <c r="E538" s="35">
        <v>92.14</v>
      </c>
      <c r="F538" s="8"/>
      <c r="G538" s="36"/>
      <c r="H538" s="25"/>
      <c r="I538" s="26"/>
    </row>
    <row r="539" spans="2:9" x14ac:dyDescent="0.25">
      <c r="B539" t="s">
        <v>15</v>
      </c>
      <c r="E539" s="35">
        <v>96.13</v>
      </c>
      <c r="F539" s="8"/>
      <c r="G539" s="36"/>
      <c r="H539" s="25"/>
      <c r="I539" s="26"/>
    </row>
    <row r="540" spans="2:9" x14ac:dyDescent="0.25">
      <c r="B540" t="s">
        <v>16</v>
      </c>
      <c r="E540" s="35">
        <v>131.66</v>
      </c>
      <c r="F540" s="8"/>
      <c r="G540" s="36"/>
      <c r="H540" s="25"/>
      <c r="I540" s="26"/>
    </row>
    <row r="542" spans="2:9" x14ac:dyDescent="0.25">
      <c r="B542" s="14" t="s">
        <v>17</v>
      </c>
      <c r="D542" s="20"/>
      <c r="E542" s="32" t="s">
        <v>24</v>
      </c>
      <c r="F542" s="22"/>
      <c r="G542" s="22"/>
      <c r="H542" s="22"/>
      <c r="I542" s="22"/>
    </row>
    <row r="543" spans="2:9" x14ac:dyDescent="0.25">
      <c r="B543" t="s">
        <v>18</v>
      </c>
      <c r="E543" s="35">
        <v>56.25</v>
      </c>
      <c r="F543" s="8"/>
      <c r="H543" s="25"/>
      <c r="I543" s="26"/>
    </row>
    <row r="544" spans="2:9" x14ac:dyDescent="0.25">
      <c r="B544" t="s">
        <v>19</v>
      </c>
      <c r="E544" s="35">
        <v>18.77</v>
      </c>
      <c r="F544" s="8"/>
      <c r="H544" s="25"/>
      <c r="I544" s="26"/>
    </row>
    <row r="545" spans="2:11" x14ac:dyDescent="0.25">
      <c r="B545" t="s">
        <v>20</v>
      </c>
      <c r="E545" s="35">
        <v>70.31</v>
      </c>
      <c r="F545" s="8"/>
      <c r="H545" s="25"/>
      <c r="I545" s="26"/>
    </row>
    <row r="546" spans="2:11" x14ac:dyDescent="0.25">
      <c r="B546" t="s">
        <v>21</v>
      </c>
      <c r="E546" s="35">
        <v>23.46</v>
      </c>
      <c r="F546" s="37"/>
      <c r="H546" s="25"/>
      <c r="I546" s="26"/>
    </row>
    <row r="547" spans="2:11" ht="13.8" thickBot="1" x14ac:dyDescent="0.3"/>
    <row r="548" spans="2:11" ht="15" thickTop="1" thickBot="1" x14ac:dyDescent="0.3">
      <c r="B548" s="5" t="s">
        <v>30</v>
      </c>
      <c r="E548" s="15">
        <f>12*E524+2*E534</f>
        <v>36717.560000000005</v>
      </c>
    </row>
    <row r="549" spans="2:11" ht="22.2" thickTop="1" thickBot="1" x14ac:dyDescent="0.3">
      <c r="B549" s="16" t="s">
        <v>23</v>
      </c>
      <c r="E549" s="38"/>
    </row>
    <row r="550" spans="2:11" ht="13.8" thickTop="1" x14ac:dyDescent="0.25">
      <c r="E550" s="38"/>
      <c r="F550" s="75" t="s">
        <v>31</v>
      </c>
      <c r="G550" s="40">
        <f>E553/E548</f>
        <v>0.9492733177259054</v>
      </c>
      <c r="H550" s="76" t="s">
        <v>32</v>
      </c>
    </row>
    <row r="551" spans="2:11" ht="13.8" thickBot="1" x14ac:dyDescent="0.3">
      <c r="E551" s="38"/>
      <c r="F551" s="42">
        <f>E548-E553</f>
        <v>1862.5600000000049</v>
      </c>
      <c r="G551" s="43"/>
      <c r="H551" s="44">
        <f>1-G550</f>
        <v>5.0726682274094603E-2</v>
      </c>
    </row>
    <row r="552" spans="2:11" ht="14.4" thickTop="1" thickBot="1" x14ac:dyDescent="0.3">
      <c r="E552" s="38"/>
    </row>
    <row r="553" spans="2:11" ht="15" thickTop="1" thickBot="1" x14ac:dyDescent="0.3">
      <c r="B553" s="11" t="s">
        <v>33</v>
      </c>
      <c r="C553" s="11"/>
      <c r="D553" s="11"/>
      <c r="E553" s="45">
        <f>12*E524+E534</f>
        <v>34855</v>
      </c>
      <c r="K553" s="36"/>
    </row>
    <row r="554" spans="2:11" ht="21.6" thickTop="1" x14ac:dyDescent="0.25">
      <c r="B554" s="16" t="s">
        <v>23</v>
      </c>
    </row>
    <row r="555" spans="2:11" x14ac:dyDescent="0.25">
      <c r="K555" s="46"/>
    </row>
    <row r="556" spans="2:11" hidden="1" x14ac:dyDescent="0.25">
      <c r="C556" s="26">
        <f>E548/1568</f>
        <v>23.416811224489798</v>
      </c>
      <c r="D556" s="26">
        <f>E548/1680</f>
        <v>21.855690476190478</v>
      </c>
      <c r="E556" s="26">
        <f>E553/1680</f>
        <v>20.74702380952381</v>
      </c>
      <c r="F556">
        <f>E556/C556</f>
        <v>0.88598842987751181</v>
      </c>
      <c r="G556">
        <f>D556/C556</f>
        <v>0.93333333333333335</v>
      </c>
      <c r="H556">
        <f>E553/E660</f>
        <v>0.88271121882779591</v>
      </c>
      <c r="K556" s="46"/>
    </row>
    <row r="557" spans="2:11" ht="13.8" thickBot="1" x14ac:dyDescent="0.3">
      <c r="C557" s="26"/>
      <c r="D557" s="26"/>
      <c r="E557" s="26"/>
      <c r="K557" s="46"/>
    </row>
    <row r="558" spans="2:11" ht="14.4" thickTop="1" x14ac:dyDescent="0.25">
      <c r="B558" s="47" t="s">
        <v>34</v>
      </c>
      <c r="C558" s="48" t="s">
        <v>35</v>
      </c>
      <c r="D558" s="49" t="s">
        <v>36</v>
      </c>
      <c r="E558" s="50"/>
      <c r="F558" s="50"/>
      <c r="G558" s="51"/>
      <c r="H558" s="52">
        <f>1-G556</f>
        <v>6.6666666666666652E-2</v>
      </c>
      <c r="K558" s="46"/>
    </row>
    <row r="559" spans="2:11" ht="13.8" x14ac:dyDescent="0.25">
      <c r="B559" s="47" t="s">
        <v>37</v>
      </c>
      <c r="C559" s="53"/>
      <c r="D559" s="54"/>
      <c r="E559" s="54"/>
      <c r="F559" s="54"/>
      <c r="G559" s="54"/>
      <c r="H559" s="55"/>
      <c r="K559" s="46"/>
    </row>
    <row r="560" spans="2:11" ht="14.4" thickBot="1" x14ac:dyDescent="0.3">
      <c r="B560" s="47" t="s">
        <v>38</v>
      </c>
      <c r="C560" s="56" t="s">
        <v>39</v>
      </c>
      <c r="D560" s="57" t="s">
        <v>40</v>
      </c>
      <c r="E560" s="58"/>
      <c r="F560" s="58"/>
      <c r="G560" s="59"/>
      <c r="H560" s="60">
        <f>1-F556</f>
        <v>0.11401157012248819</v>
      </c>
      <c r="K560" s="46"/>
    </row>
    <row r="561" spans="1:9" ht="13.8" thickTop="1" x14ac:dyDescent="0.25"/>
    <row r="563" spans="1:9" ht="13.8" thickBot="1" x14ac:dyDescent="0.3"/>
    <row r="564" spans="1:9" s="65" customFormat="1" ht="22.2" thickTop="1" thickBot="1" x14ac:dyDescent="0.45">
      <c r="A564"/>
      <c r="B564" s="61" t="s">
        <v>41</v>
      </c>
      <c r="C564" s="62"/>
      <c r="D564" s="62"/>
      <c r="E564" s="62"/>
      <c r="F564" s="63">
        <f>E660-E553</f>
        <v>4631.3000000000029</v>
      </c>
      <c r="G564" s="62"/>
      <c r="H564" s="64">
        <f>1-H556</f>
        <v>0.11728878117220409</v>
      </c>
    </row>
    <row r="565" spans="1:9" ht="13.8" thickTop="1" x14ac:dyDescent="0.25"/>
    <row r="566" spans="1:9" ht="21" x14ac:dyDescent="0.4">
      <c r="A566" s="65"/>
      <c r="B566" s="17"/>
      <c r="C566" s="17"/>
      <c r="D566" s="17"/>
      <c r="E566" s="17"/>
      <c r="F566" s="17"/>
      <c r="G566" s="17"/>
      <c r="H566" s="17"/>
      <c r="I566" s="17"/>
    </row>
    <row r="568" spans="1:9" ht="22.5" customHeight="1" x14ac:dyDescent="0.4">
      <c r="B568" s="1" t="s">
        <v>42</v>
      </c>
    </row>
    <row r="570" spans="1:9" x14ac:dyDescent="0.25">
      <c r="B570" s="2" t="s">
        <v>0</v>
      </c>
      <c r="C570" s="3">
        <v>5</v>
      </c>
    </row>
    <row r="571" spans="1:9" x14ac:dyDescent="0.25">
      <c r="B571" s="2"/>
      <c r="C571" s="4"/>
    </row>
    <row r="572" spans="1:9" x14ac:dyDescent="0.25">
      <c r="B572" s="5" t="s">
        <v>1</v>
      </c>
      <c r="C572" s="6">
        <v>42.65</v>
      </c>
    </row>
    <row r="573" spans="1:9" x14ac:dyDescent="0.25">
      <c r="B573" s="2"/>
    </row>
    <row r="574" spans="1:9" x14ac:dyDescent="0.25">
      <c r="B574" s="7" t="s">
        <v>2</v>
      </c>
    </row>
    <row r="575" spans="1:9" x14ac:dyDescent="0.25">
      <c r="B575" t="s">
        <v>3</v>
      </c>
      <c r="E575" s="8">
        <v>1109.05</v>
      </c>
    </row>
    <row r="576" spans="1:9" x14ac:dyDescent="0.25">
      <c r="B576" t="s">
        <v>4</v>
      </c>
      <c r="E576" s="8">
        <f>C570*C572</f>
        <v>213.25</v>
      </c>
    </row>
    <row r="577" spans="2:5" x14ac:dyDescent="0.25">
      <c r="B577" t="s">
        <v>5</v>
      </c>
      <c r="E577" s="8">
        <v>546.41</v>
      </c>
    </row>
    <row r="578" spans="2:5" x14ac:dyDescent="0.25">
      <c r="B578" t="s">
        <v>6</v>
      </c>
      <c r="E578" s="8">
        <v>305.52999999999997</v>
      </c>
    </row>
    <row r="579" spans="2:5" x14ac:dyDescent="0.25">
      <c r="B579" t="s">
        <v>7</v>
      </c>
      <c r="E579" s="8">
        <v>194.71</v>
      </c>
    </row>
    <row r="580" spans="2:5" x14ac:dyDescent="0.25">
      <c r="B580" t="s">
        <v>8</v>
      </c>
      <c r="E580" s="8">
        <v>21.6</v>
      </c>
    </row>
    <row r="581" spans="2:5" x14ac:dyDescent="0.25">
      <c r="B581" t="s">
        <v>9</v>
      </c>
      <c r="E581" s="8">
        <v>358.82</v>
      </c>
    </row>
    <row r="582" spans="2:5" ht="13.8" x14ac:dyDescent="0.25">
      <c r="B582" s="9"/>
      <c r="E582" s="10">
        <f>SUM(E575:E581)</f>
        <v>2749.37</v>
      </c>
    </row>
    <row r="584" spans="2:5" x14ac:dyDescent="0.25">
      <c r="B584" s="7" t="s">
        <v>10</v>
      </c>
    </row>
    <row r="585" spans="2:5" x14ac:dyDescent="0.25">
      <c r="B585" s="11" t="s">
        <v>11</v>
      </c>
      <c r="C585" s="12">
        <v>26.31</v>
      </c>
    </row>
    <row r="587" spans="2:5" x14ac:dyDescent="0.25">
      <c r="B587" t="s">
        <v>3</v>
      </c>
      <c r="E587" s="8">
        <v>684.36</v>
      </c>
    </row>
    <row r="588" spans="2:5" x14ac:dyDescent="0.25">
      <c r="B588" t="s">
        <v>4</v>
      </c>
      <c r="E588" s="8">
        <f>C570*C585</f>
        <v>131.54999999999998</v>
      </c>
    </row>
    <row r="589" spans="2:5" x14ac:dyDescent="0.25">
      <c r="B589" t="s">
        <v>5</v>
      </c>
      <c r="E589" s="8">
        <v>546.41</v>
      </c>
    </row>
    <row r="590" spans="2:5" x14ac:dyDescent="0.25">
      <c r="B590" t="s">
        <v>6</v>
      </c>
      <c r="E590" s="8">
        <v>305.52999999999997</v>
      </c>
    </row>
    <row r="591" spans="2:5" x14ac:dyDescent="0.25">
      <c r="B591" t="s">
        <v>7</v>
      </c>
      <c r="E591" s="8">
        <v>194.71</v>
      </c>
    </row>
    <row r="592" spans="2:5" ht="13.8" x14ac:dyDescent="0.25">
      <c r="B592" s="9"/>
      <c r="E592" s="13">
        <f>SUM(E587:E591)</f>
        <v>1862.56</v>
      </c>
    </row>
    <row r="594" spans="2:5" x14ac:dyDescent="0.25">
      <c r="B594" s="14" t="s">
        <v>12</v>
      </c>
    </row>
    <row r="595" spans="2:5" x14ac:dyDescent="0.25">
      <c r="B595" t="s">
        <v>13</v>
      </c>
      <c r="E595" s="8">
        <v>38.44</v>
      </c>
    </row>
    <row r="596" spans="2:5" x14ac:dyDescent="0.25">
      <c r="B596" t="s">
        <v>14</v>
      </c>
      <c r="E596" s="8">
        <v>92.14</v>
      </c>
    </row>
    <row r="597" spans="2:5" x14ac:dyDescent="0.25">
      <c r="B597" t="s">
        <v>15</v>
      </c>
      <c r="E597" s="8">
        <v>96.13</v>
      </c>
    </row>
    <row r="598" spans="2:5" x14ac:dyDescent="0.25">
      <c r="B598" t="s">
        <v>16</v>
      </c>
      <c r="E598" s="8">
        <v>131.66</v>
      </c>
    </row>
    <row r="600" spans="2:5" x14ac:dyDescent="0.25">
      <c r="B600" s="14" t="s">
        <v>17</v>
      </c>
    </row>
    <row r="601" spans="2:5" x14ac:dyDescent="0.25">
      <c r="B601" t="s">
        <v>18</v>
      </c>
      <c r="E601" s="8">
        <v>56.25</v>
      </c>
    </row>
    <row r="602" spans="2:5" x14ac:dyDescent="0.25">
      <c r="B602" t="s">
        <v>19</v>
      </c>
      <c r="E602" s="8">
        <v>18.77</v>
      </c>
    </row>
    <row r="603" spans="2:5" x14ac:dyDescent="0.25">
      <c r="B603" t="s">
        <v>20</v>
      </c>
      <c r="E603" s="8">
        <v>70.31</v>
      </c>
    </row>
    <row r="604" spans="2:5" x14ac:dyDescent="0.25">
      <c r="B604" t="s">
        <v>21</v>
      </c>
      <c r="E604" s="8">
        <v>23.46</v>
      </c>
    </row>
    <row r="605" spans="2:5" ht="13.8" thickBot="1" x14ac:dyDescent="0.3"/>
    <row r="606" spans="2:5" ht="15" thickTop="1" thickBot="1" x14ac:dyDescent="0.3">
      <c r="B606" s="5" t="s">
        <v>43</v>
      </c>
      <c r="E606" s="15">
        <f>12*E582+2*E592</f>
        <v>36717.560000000005</v>
      </c>
    </row>
    <row r="607" spans="2:5" ht="21.6" thickTop="1" x14ac:dyDescent="0.25">
      <c r="B607" s="16" t="s">
        <v>23</v>
      </c>
    </row>
    <row r="609" spans="1:9" ht="13.8" thickBot="1" x14ac:dyDescent="0.3"/>
    <row r="610" spans="1:9" ht="15" thickTop="1" thickBot="1" x14ac:dyDescent="0.3">
      <c r="B610" s="11" t="s">
        <v>44</v>
      </c>
      <c r="C610" s="11"/>
      <c r="E610" s="45">
        <f>E665-E606</f>
        <v>1184.2899999999936</v>
      </c>
    </row>
    <row r="611" spans="1:9" ht="52.5" customHeight="1" thickTop="1" x14ac:dyDescent="0.25">
      <c r="B611" s="16" t="s">
        <v>45</v>
      </c>
    </row>
    <row r="614" spans="1:9" x14ac:dyDescent="0.25">
      <c r="B614" s="17"/>
      <c r="C614" s="17"/>
      <c r="D614" s="17"/>
      <c r="E614" s="17"/>
      <c r="F614" s="17"/>
      <c r="G614" s="17"/>
      <c r="H614" s="17"/>
      <c r="I614" s="17"/>
    </row>
    <row r="616" spans="1:9" ht="22.5" customHeight="1" x14ac:dyDescent="0.4">
      <c r="B616" s="1" t="s">
        <v>46</v>
      </c>
    </row>
    <row r="618" spans="1:9" x14ac:dyDescent="0.25">
      <c r="B618" s="2" t="s">
        <v>0</v>
      </c>
      <c r="C618" s="77">
        <v>5</v>
      </c>
    </row>
    <row r="619" spans="1:9" x14ac:dyDescent="0.25">
      <c r="B619" s="2"/>
    </row>
    <row r="620" spans="1:9" x14ac:dyDescent="0.25">
      <c r="B620" s="5" t="s">
        <v>47</v>
      </c>
      <c r="C620" s="5">
        <v>44.65</v>
      </c>
    </row>
    <row r="621" spans="1:9" x14ac:dyDescent="0.25">
      <c r="B621" s="2"/>
    </row>
    <row r="622" spans="1:9" x14ac:dyDescent="0.25">
      <c r="B622" s="11" t="s">
        <v>48</v>
      </c>
      <c r="C622" s="11">
        <v>42.65</v>
      </c>
    </row>
    <row r="624" spans="1:9" s="20" customFormat="1" x14ac:dyDescent="0.25">
      <c r="A624"/>
      <c r="E624" s="21" t="s">
        <v>49</v>
      </c>
      <c r="F624" s="22" t="s">
        <v>50</v>
      </c>
      <c r="H624" s="22" t="s">
        <v>51</v>
      </c>
      <c r="I624" s="22" t="s">
        <v>52</v>
      </c>
    </row>
    <row r="625" spans="1:9" x14ac:dyDescent="0.25">
      <c r="B625" t="s">
        <v>3</v>
      </c>
      <c r="E625" s="8">
        <v>1161.3</v>
      </c>
      <c r="F625" s="8">
        <v>1109.05</v>
      </c>
      <c r="G625" s="24">
        <f t="shared" ref="G625:G631" si="0">F625/E625</f>
        <v>0.95500731938344963</v>
      </c>
      <c r="H625" s="25">
        <f t="shared" ref="H625:H631" si="1">1-G625</f>
        <v>4.4992680616550373E-2</v>
      </c>
      <c r="I625" s="26">
        <f t="shared" ref="I625:I632" si="2">E625-F625</f>
        <v>52.25</v>
      </c>
    </row>
    <row r="626" spans="1:9" x14ac:dyDescent="0.25">
      <c r="A626" s="20"/>
      <c r="B626" t="s">
        <v>4</v>
      </c>
      <c r="E626" s="8">
        <f>C620*C618</f>
        <v>223.25</v>
      </c>
      <c r="F626" s="8">
        <f>C618*C622</f>
        <v>213.25</v>
      </c>
      <c r="G626" s="24">
        <f t="shared" si="0"/>
        <v>0.95520716685330342</v>
      </c>
      <c r="H626" s="25">
        <f t="shared" si="1"/>
        <v>4.4792833146696576E-2</v>
      </c>
      <c r="I626" s="26">
        <f t="shared" si="2"/>
        <v>10</v>
      </c>
    </row>
    <row r="627" spans="1:9" x14ac:dyDescent="0.25">
      <c r="B627" t="s">
        <v>5</v>
      </c>
      <c r="E627" s="8">
        <v>575.16</v>
      </c>
      <c r="F627" s="8">
        <v>546.41</v>
      </c>
      <c r="G627" s="24">
        <f t="shared" si="0"/>
        <v>0.95001390917309969</v>
      </c>
      <c r="H627" s="25">
        <f t="shared" si="1"/>
        <v>4.9986090826900309E-2</v>
      </c>
      <c r="I627" s="26">
        <f t="shared" si="2"/>
        <v>28.75</v>
      </c>
    </row>
    <row r="628" spans="1:9" x14ac:dyDescent="0.25">
      <c r="B628" t="s">
        <v>6</v>
      </c>
      <c r="E628" s="8">
        <v>318.26</v>
      </c>
      <c r="F628" s="8">
        <v>305.52999999999997</v>
      </c>
      <c r="G628" s="24">
        <f t="shared" si="0"/>
        <v>0.96000125683403503</v>
      </c>
      <c r="H628" s="25">
        <f t="shared" si="1"/>
        <v>3.9998743165964967E-2</v>
      </c>
      <c r="I628" s="26">
        <f t="shared" si="2"/>
        <v>12.730000000000018</v>
      </c>
    </row>
    <row r="629" spans="1:9" x14ac:dyDescent="0.25">
      <c r="B629" t="s">
        <v>7</v>
      </c>
      <c r="E629" s="8">
        <v>202.82</v>
      </c>
      <c r="F629" s="8">
        <v>194.71</v>
      </c>
      <c r="G629" s="24">
        <f t="shared" si="0"/>
        <v>0.96001380534464065</v>
      </c>
      <c r="H629" s="25">
        <f t="shared" si="1"/>
        <v>3.9986194655359353E-2</v>
      </c>
      <c r="I629" s="26">
        <f t="shared" si="2"/>
        <v>8.1099999999999852</v>
      </c>
    </row>
    <row r="630" spans="1:9" x14ac:dyDescent="0.25">
      <c r="B630" t="s">
        <v>8</v>
      </c>
      <c r="E630" s="8">
        <v>22.5</v>
      </c>
      <c r="F630" s="8">
        <v>21.6</v>
      </c>
      <c r="G630" s="24">
        <f t="shared" si="0"/>
        <v>0.96000000000000008</v>
      </c>
      <c r="H630" s="25">
        <f t="shared" si="1"/>
        <v>3.9999999999999925E-2</v>
      </c>
      <c r="I630" s="26">
        <f t="shared" si="2"/>
        <v>0.89999999999999858</v>
      </c>
    </row>
    <row r="631" spans="1:9" x14ac:dyDescent="0.25">
      <c r="B631" t="s">
        <v>9</v>
      </c>
      <c r="E631" s="8">
        <v>373.77</v>
      </c>
      <c r="F631" s="8">
        <v>358.82</v>
      </c>
      <c r="G631" s="24">
        <f t="shared" si="0"/>
        <v>0.96000214035369347</v>
      </c>
      <c r="H631" s="25">
        <f t="shared" si="1"/>
        <v>3.9997859646306533E-2</v>
      </c>
      <c r="I631" s="26">
        <f t="shared" si="2"/>
        <v>14.949999999999989</v>
      </c>
    </row>
    <row r="632" spans="1:9" s="9" customFormat="1" ht="13.8" x14ac:dyDescent="0.25">
      <c r="A632"/>
      <c r="E632" s="28">
        <f>SUM(E625:E631)</f>
        <v>2877.0600000000004</v>
      </c>
      <c r="F632" s="28">
        <f>SUM(F625:F631)</f>
        <v>2749.37</v>
      </c>
      <c r="G632" s="29"/>
      <c r="H632" s="30"/>
      <c r="I632" s="30">
        <f t="shared" si="2"/>
        <v>127.69000000000051</v>
      </c>
    </row>
    <row r="633" spans="1:9" x14ac:dyDescent="0.25">
      <c r="E633" s="13"/>
      <c r="F633" s="13"/>
      <c r="G633" s="66"/>
      <c r="H633" s="74"/>
    </row>
    <row r="634" spans="1:9" ht="13.8" x14ac:dyDescent="0.25">
      <c r="A634" s="9"/>
      <c r="B634" s="5" t="s">
        <v>53</v>
      </c>
      <c r="C634" s="67">
        <v>44.65</v>
      </c>
      <c r="D634" s="5"/>
      <c r="E634" s="5" t="s">
        <v>54</v>
      </c>
      <c r="F634" s="67">
        <v>1161.3</v>
      </c>
    </row>
    <row r="635" spans="1:9" x14ac:dyDescent="0.25">
      <c r="C635" s="68"/>
      <c r="F635" s="68"/>
    </row>
    <row r="636" spans="1:9" x14ac:dyDescent="0.25">
      <c r="B636" s="11" t="s">
        <v>55</v>
      </c>
      <c r="C636" s="69">
        <v>23.98</v>
      </c>
      <c r="D636" s="11"/>
      <c r="E636" s="11" t="s">
        <v>56</v>
      </c>
      <c r="F636" s="69">
        <v>623.62</v>
      </c>
    </row>
    <row r="638" spans="1:9" s="20" customFormat="1" x14ac:dyDescent="0.25">
      <c r="A638"/>
      <c r="C638"/>
      <c r="E638" s="32" t="s">
        <v>57</v>
      </c>
      <c r="F638" s="22" t="s">
        <v>58</v>
      </c>
      <c r="G638" s="22"/>
      <c r="H638" s="22" t="s">
        <v>51</v>
      </c>
      <c r="I638" s="22" t="s">
        <v>52</v>
      </c>
    </row>
    <row r="639" spans="1:9" x14ac:dyDescent="0.25">
      <c r="B639" t="s">
        <v>3</v>
      </c>
      <c r="E639" s="8">
        <v>1161.3</v>
      </c>
      <c r="F639" s="8">
        <v>623.62</v>
      </c>
      <c r="G639">
        <f>F639/E639</f>
        <v>0.53700163609747698</v>
      </c>
      <c r="H639" s="25">
        <f>1-G639</f>
        <v>0.46299836390252302</v>
      </c>
      <c r="I639" s="26">
        <f t="shared" ref="I639:I644" si="3">E639-F639</f>
        <v>537.67999999999995</v>
      </c>
    </row>
    <row r="640" spans="1:9" x14ac:dyDescent="0.25">
      <c r="A640" s="20"/>
      <c r="B640" t="s">
        <v>4</v>
      </c>
      <c r="E640" s="8">
        <f>C618*C634</f>
        <v>223.25</v>
      </c>
      <c r="F640" s="8">
        <f>C618*C636</f>
        <v>119.9</v>
      </c>
      <c r="G640">
        <f>F640/E640</f>
        <v>0.53706606942889146</v>
      </c>
      <c r="H640" s="25">
        <f>1-G640</f>
        <v>0.46293393057110854</v>
      </c>
      <c r="I640" s="26">
        <f t="shared" si="3"/>
        <v>103.35</v>
      </c>
    </row>
    <row r="641" spans="1:9" x14ac:dyDescent="0.25">
      <c r="B641" t="s">
        <v>5</v>
      </c>
      <c r="E641" s="8">
        <v>575.16</v>
      </c>
      <c r="F641" s="8">
        <v>546.41</v>
      </c>
      <c r="G641">
        <f>F641/E641</f>
        <v>0.95001390917309969</v>
      </c>
      <c r="H641" s="25">
        <f>1-G641</f>
        <v>4.9986090826900309E-2</v>
      </c>
      <c r="I641" s="26">
        <f t="shared" si="3"/>
        <v>28.75</v>
      </c>
    </row>
    <row r="642" spans="1:9" ht="13.8" x14ac:dyDescent="0.25">
      <c r="B642" t="s">
        <v>6</v>
      </c>
      <c r="C642" s="9"/>
      <c r="E642" s="8">
        <v>318.26</v>
      </c>
      <c r="F642" s="8">
        <v>305.52999999999997</v>
      </c>
      <c r="G642">
        <f>F642/E642</f>
        <v>0.96000125683403503</v>
      </c>
      <c r="H642" s="25">
        <f>1-G642</f>
        <v>3.9998743165964967E-2</v>
      </c>
      <c r="I642" s="26">
        <f t="shared" si="3"/>
        <v>12.730000000000018</v>
      </c>
    </row>
    <row r="643" spans="1:9" x14ac:dyDescent="0.25">
      <c r="B643" t="s">
        <v>7</v>
      </c>
      <c r="E643" s="8">
        <v>202.82</v>
      </c>
      <c r="F643" s="8">
        <v>194.71</v>
      </c>
      <c r="G643">
        <f>F643/E643</f>
        <v>0.96001380534464065</v>
      </c>
      <c r="H643" s="25">
        <f>1-G643</f>
        <v>3.9986194655359353E-2</v>
      </c>
      <c r="I643" s="26">
        <f t="shared" si="3"/>
        <v>8.1099999999999852</v>
      </c>
    </row>
    <row r="644" spans="1:9" s="9" customFormat="1" ht="13.8" x14ac:dyDescent="0.25">
      <c r="A644"/>
      <c r="C644"/>
      <c r="E644" s="28">
        <f>SUM(E639:E643)</f>
        <v>2480.7900000000004</v>
      </c>
      <c r="F644" s="28">
        <f>SUM(F639:F643)</f>
        <v>1790.1699999999998</v>
      </c>
      <c r="I644" s="30">
        <f t="shared" si="3"/>
        <v>690.62000000000057</v>
      </c>
    </row>
    <row r="646" spans="1:9" ht="13.8" x14ac:dyDescent="0.25">
      <c r="A646" s="9"/>
    </row>
    <row r="647" spans="1:9" s="20" customFormat="1" x14ac:dyDescent="0.25">
      <c r="A647"/>
      <c r="B647" s="14" t="s">
        <v>12</v>
      </c>
      <c r="C647"/>
      <c r="E647" s="32" t="s">
        <v>49</v>
      </c>
      <c r="F647" s="22" t="s">
        <v>59</v>
      </c>
      <c r="G647" s="22"/>
      <c r="H647" s="22" t="s">
        <v>51</v>
      </c>
      <c r="I647" s="22" t="s">
        <v>52</v>
      </c>
    </row>
    <row r="648" spans="1:9" x14ac:dyDescent="0.25">
      <c r="B648" t="s">
        <v>13</v>
      </c>
      <c r="E648" s="8">
        <v>40.04</v>
      </c>
      <c r="F648" s="8">
        <v>38.44</v>
      </c>
      <c r="G648" s="36">
        <f>F648/E648</f>
        <v>0.96003996003995995</v>
      </c>
      <c r="H648" s="25">
        <f>1-G648</f>
        <v>3.996003996004005E-2</v>
      </c>
      <c r="I648" s="26">
        <f>E648-F648</f>
        <v>1.6000000000000014</v>
      </c>
    </row>
    <row r="649" spans="1:9" x14ac:dyDescent="0.25">
      <c r="A649" s="20"/>
      <c r="B649" t="s">
        <v>14</v>
      </c>
      <c r="E649" s="8">
        <v>95.97</v>
      </c>
      <c r="F649" s="8">
        <v>92.14</v>
      </c>
      <c r="G649" s="36">
        <f>F649/E649</f>
        <v>0.96009169532145466</v>
      </c>
      <c r="H649" s="25">
        <f>1-G649</f>
        <v>3.9908304678545337E-2</v>
      </c>
      <c r="I649" s="26">
        <f>E649-F649</f>
        <v>3.8299999999999983</v>
      </c>
    </row>
    <row r="650" spans="1:9" x14ac:dyDescent="0.25">
      <c r="B650" t="s">
        <v>15</v>
      </c>
      <c r="E650" s="8">
        <v>100.13</v>
      </c>
      <c r="F650" s="8">
        <v>96.13</v>
      </c>
      <c r="G650" s="36">
        <f>F650/E650</f>
        <v>0.96005193248776588</v>
      </c>
      <c r="H650" s="25">
        <f>1-G650</f>
        <v>3.994806751223412E-2</v>
      </c>
      <c r="I650" s="26">
        <f>E650-F650</f>
        <v>4</v>
      </c>
    </row>
    <row r="651" spans="1:9" x14ac:dyDescent="0.25">
      <c r="B651" t="s">
        <v>16</v>
      </c>
      <c r="E651" s="8">
        <v>137.13999999999999</v>
      </c>
      <c r="F651" s="8">
        <v>131.66</v>
      </c>
      <c r="G651" s="36">
        <f>F651/E651</f>
        <v>0.96004083418404562</v>
      </c>
      <c r="H651" s="25">
        <f>1-G651</f>
        <v>3.9959165815954378E-2</v>
      </c>
      <c r="I651" s="26">
        <f>E651-F651</f>
        <v>5.4799999999999898</v>
      </c>
    </row>
    <row r="653" spans="1:9" s="20" customFormat="1" x14ac:dyDescent="0.25">
      <c r="A653"/>
      <c r="B653" s="14" t="s">
        <v>17</v>
      </c>
      <c r="C653"/>
      <c r="E653" s="32" t="s">
        <v>49</v>
      </c>
      <c r="F653" s="22" t="s">
        <v>59</v>
      </c>
      <c r="G653" s="22"/>
      <c r="H653" s="22" t="s">
        <v>51</v>
      </c>
      <c r="I653" s="22" t="s">
        <v>52</v>
      </c>
    </row>
    <row r="654" spans="1:9" x14ac:dyDescent="0.25">
      <c r="B654" t="s">
        <v>18</v>
      </c>
      <c r="E654" s="8">
        <v>58.59</v>
      </c>
      <c r="F654" s="8">
        <v>56.25</v>
      </c>
      <c r="G654">
        <f>F654/E654</f>
        <v>0.96006144393241166</v>
      </c>
      <c r="H654" s="25">
        <f>1-G654</f>
        <v>3.9938556067588338E-2</v>
      </c>
      <c r="I654" s="26">
        <f>E654-F654</f>
        <v>2.3400000000000034</v>
      </c>
    </row>
    <row r="655" spans="1:9" x14ac:dyDescent="0.25">
      <c r="A655" s="20"/>
      <c r="B655" t="s">
        <v>19</v>
      </c>
      <c r="E655" s="8">
        <v>19.55</v>
      </c>
      <c r="F655" s="8">
        <v>18.77</v>
      </c>
      <c r="G655">
        <f>F655/E655</f>
        <v>0.96010230179028122</v>
      </c>
      <c r="H655" s="25">
        <f>1-G655</f>
        <v>3.9897698209718779E-2</v>
      </c>
      <c r="I655" s="26">
        <f>E655-F655</f>
        <v>0.78000000000000114</v>
      </c>
    </row>
    <row r="656" spans="1:9" x14ac:dyDescent="0.25">
      <c r="B656" t="s">
        <v>20</v>
      </c>
      <c r="E656" s="8">
        <v>73.23</v>
      </c>
      <c r="F656" s="8">
        <v>70.31</v>
      </c>
      <c r="G656">
        <f>F656/E656</f>
        <v>0.96012563157176023</v>
      </c>
      <c r="H656" s="25">
        <f>1-G656</f>
        <v>3.987436842823977E-2</v>
      </c>
      <c r="I656" s="26">
        <f>E656-F656</f>
        <v>2.9200000000000017</v>
      </c>
    </row>
    <row r="657" spans="2:9" x14ac:dyDescent="0.25">
      <c r="B657" t="s">
        <v>21</v>
      </c>
      <c r="E657" s="8">
        <v>24.43</v>
      </c>
      <c r="F657" s="37">
        <v>23.46</v>
      </c>
      <c r="G657">
        <f>F657/E657</f>
        <v>0.9602947196070406</v>
      </c>
      <c r="H657" s="25">
        <f>1-G657</f>
        <v>3.9705280392959397E-2</v>
      </c>
      <c r="I657" s="26">
        <f>E657-F657</f>
        <v>0.96999999999999886</v>
      </c>
    </row>
    <row r="659" spans="2:9" ht="13.8" thickBot="1" x14ac:dyDescent="0.3"/>
    <row r="660" spans="2:9" ht="15" thickTop="1" thickBot="1" x14ac:dyDescent="0.3">
      <c r="B660" s="5" t="s">
        <v>60</v>
      </c>
      <c r="E660" s="15">
        <f>12*E632+2*E644</f>
        <v>39486.300000000003</v>
      </c>
    </row>
    <row r="661" spans="2:9" ht="22.2" thickTop="1" thickBot="1" x14ac:dyDescent="0.3">
      <c r="B661" s="16" t="s">
        <v>23</v>
      </c>
      <c r="E661" s="38"/>
    </row>
    <row r="662" spans="2:9" ht="13.8" thickTop="1" x14ac:dyDescent="0.25">
      <c r="E662" s="38"/>
      <c r="F662" s="39" t="s">
        <v>31</v>
      </c>
      <c r="G662" s="71">
        <f>E665/E660</f>
        <v>0.95987342445354451</v>
      </c>
      <c r="H662" s="41" t="s">
        <v>32</v>
      </c>
    </row>
    <row r="663" spans="2:9" ht="13.8" thickBot="1" x14ac:dyDescent="0.3">
      <c r="E663" s="38"/>
      <c r="F663" s="42">
        <f>E660-E665</f>
        <v>1584.4500000000044</v>
      </c>
      <c r="G663" s="72"/>
      <c r="H663" s="44">
        <f>1-G662</f>
        <v>4.012657554645549E-2</v>
      </c>
    </row>
    <row r="664" spans="2:9" ht="14.4" thickTop="1" thickBot="1" x14ac:dyDescent="0.3">
      <c r="E664" s="38"/>
    </row>
    <row r="665" spans="2:9" ht="15" thickTop="1" thickBot="1" x14ac:dyDescent="0.3">
      <c r="B665" s="11" t="s">
        <v>61</v>
      </c>
      <c r="C665" s="11"/>
      <c r="D665" s="11"/>
      <c r="E665" s="45">
        <f>5*E632+7*F632+E644+F644</f>
        <v>37901.85</v>
      </c>
    </row>
    <row r="666" spans="2:9" ht="21.6" thickTop="1" x14ac:dyDescent="0.25">
      <c r="B666" s="16" t="s">
        <v>23</v>
      </c>
    </row>
  </sheetData>
  <dataValidations disablePrompts="1" count="1">
    <dataValidation type="list" allowBlank="1" showInputMessage="1" showErrorMessage="1" sqref="F512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64" max="16383" man="1"/>
    <brk id="6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46"/>
  </sheetPr>
  <dimension ref="A1:K665"/>
  <sheetViews>
    <sheetView zoomScaleNormal="100" workbookViewId="0">
      <selection activeCell="E34" sqref="E34:E43"/>
    </sheetView>
  </sheetViews>
  <sheetFormatPr baseColWidth="10" defaultRowHeight="13.2" x14ac:dyDescent="0.25"/>
  <cols>
    <col min="2" max="2" width="42" customWidth="1"/>
    <col min="4" max="4" width="13.6640625" customWidth="1"/>
    <col min="5" max="5" width="29.44140625" bestFit="1" customWidth="1"/>
    <col min="6" max="6" width="23.88671875" bestFit="1" customWidth="1"/>
    <col min="7" max="7" width="13.10937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637.85</v>
      </c>
      <c r="F14" s="8"/>
    </row>
    <row r="15" spans="1:6" x14ac:dyDescent="0.25">
      <c r="B15" t="s">
        <v>6</v>
      </c>
      <c r="E15" s="8">
        <v>368.01</v>
      </c>
      <c r="F15" s="8"/>
    </row>
    <row r="16" spans="1:6" x14ac:dyDescent="0.25">
      <c r="B16" t="s">
        <v>7</v>
      </c>
      <c r="E16" s="8">
        <v>327.7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3072.2599999999998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637.85</v>
      </c>
      <c r="F27" s="8"/>
    </row>
    <row r="28" spans="2:6" x14ac:dyDescent="0.25">
      <c r="B28" t="s">
        <v>6</v>
      </c>
      <c r="E28" s="8">
        <v>368.01</v>
      </c>
      <c r="F28" s="8"/>
    </row>
    <row r="29" spans="2:6" x14ac:dyDescent="0.25">
      <c r="B29" t="s">
        <v>7</v>
      </c>
      <c r="E29" s="8">
        <v>327.7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2132.44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41131.999999999993</v>
      </c>
      <c r="F46" s="97"/>
    </row>
    <row r="47" spans="2:6" ht="21.6" thickTop="1" x14ac:dyDescent="0.25">
      <c r="B47" s="98" t="s">
        <v>88</v>
      </c>
    </row>
    <row r="49" spans="1:9" x14ac:dyDescent="0.25">
      <c r="B49" s="17"/>
      <c r="C49" s="17"/>
      <c r="D49" s="17"/>
      <c r="E49" s="17"/>
      <c r="F49" s="17"/>
      <c r="G49" s="17"/>
      <c r="H49" s="17"/>
      <c r="I49" s="17"/>
    </row>
    <row r="50" spans="1:9" ht="21" x14ac:dyDescent="0.4">
      <c r="A50" s="94"/>
      <c r="B50" s="1" t="s">
        <v>91</v>
      </c>
    </row>
    <row r="52" spans="1:9" x14ac:dyDescent="0.25">
      <c r="B52" s="2" t="s">
        <v>82</v>
      </c>
      <c r="C52" s="78">
        <v>0</v>
      </c>
    </row>
    <row r="53" spans="1:9" x14ac:dyDescent="0.25">
      <c r="B53" s="2"/>
      <c r="C53" s="68"/>
    </row>
    <row r="54" spans="1:9" x14ac:dyDescent="0.25">
      <c r="B54" s="5" t="s">
        <v>83</v>
      </c>
      <c r="C54" s="95">
        <v>0</v>
      </c>
      <c r="D54" s="85"/>
      <c r="E54" s="91"/>
      <c r="F54" s="91"/>
    </row>
    <row r="55" spans="1:9" x14ac:dyDescent="0.25">
      <c r="B55" s="5"/>
      <c r="C55" s="67"/>
      <c r="D55" s="85"/>
      <c r="E55" s="91"/>
      <c r="F55" s="91"/>
    </row>
    <row r="56" spans="1:9" x14ac:dyDescent="0.25">
      <c r="B56" s="5" t="s">
        <v>1</v>
      </c>
      <c r="C56" s="67">
        <v>49.59</v>
      </c>
      <c r="D56" s="85"/>
      <c r="E56" s="91"/>
      <c r="F56" s="91"/>
    </row>
    <row r="57" spans="1:9" x14ac:dyDescent="0.25">
      <c r="B57" s="5"/>
      <c r="C57" s="67"/>
      <c r="D57" s="85"/>
      <c r="E57" s="91"/>
      <c r="F57" s="91"/>
    </row>
    <row r="58" spans="1:9" x14ac:dyDescent="0.25">
      <c r="B58" s="5" t="s">
        <v>84</v>
      </c>
      <c r="C58" s="67">
        <v>187.06</v>
      </c>
      <c r="D58" s="85"/>
      <c r="E58" s="91"/>
      <c r="F58" s="91"/>
    </row>
    <row r="59" spans="1:9" x14ac:dyDescent="0.25">
      <c r="B59" s="2"/>
    </row>
    <row r="60" spans="1:9" x14ac:dyDescent="0.25">
      <c r="B60" s="7" t="s">
        <v>2</v>
      </c>
    </row>
    <row r="61" spans="1:9" x14ac:dyDescent="0.25">
      <c r="B61" t="s">
        <v>3</v>
      </c>
      <c r="E61" s="8">
        <v>1288.31</v>
      </c>
      <c r="F61" s="8"/>
    </row>
    <row r="62" spans="1:9" x14ac:dyDescent="0.25">
      <c r="B62" t="s">
        <v>4</v>
      </c>
      <c r="E62" s="8">
        <f>C52*C56</f>
        <v>0</v>
      </c>
      <c r="F62" s="8"/>
    </row>
    <row r="63" spans="1:9" x14ac:dyDescent="0.25">
      <c r="B63" t="s">
        <v>5</v>
      </c>
      <c r="E63" s="8">
        <v>634.75</v>
      </c>
      <c r="F63" s="8"/>
    </row>
    <row r="64" spans="1:9" x14ac:dyDescent="0.25">
      <c r="B64" t="s">
        <v>6</v>
      </c>
      <c r="E64" s="8">
        <v>366.22</v>
      </c>
      <c r="F64" s="8"/>
    </row>
    <row r="65" spans="2:6" x14ac:dyDescent="0.25">
      <c r="B65" t="s">
        <v>7</v>
      </c>
      <c r="E65" s="8">
        <v>326.11</v>
      </c>
      <c r="F65" s="8"/>
    </row>
    <row r="66" spans="2:6" x14ac:dyDescent="0.25">
      <c r="B66" t="s">
        <v>8</v>
      </c>
      <c r="E66" s="8">
        <v>25.11</v>
      </c>
      <c r="F66" s="8"/>
    </row>
    <row r="67" spans="2:6" x14ac:dyDescent="0.25">
      <c r="B67" t="s">
        <v>9</v>
      </c>
      <c r="E67" s="8">
        <v>416.83</v>
      </c>
      <c r="F67" s="8"/>
    </row>
    <row r="68" spans="2:6" x14ac:dyDescent="0.25">
      <c r="B68" t="s">
        <v>85</v>
      </c>
      <c r="E68" s="8">
        <f>C54*C58</f>
        <v>0</v>
      </c>
      <c r="F68" s="8"/>
    </row>
    <row r="69" spans="2:6" ht="13.8" x14ac:dyDescent="0.25">
      <c r="B69" s="9"/>
      <c r="E69" s="96">
        <f>SUM(E61:E68)</f>
        <v>3057.33</v>
      </c>
      <c r="F69" s="96"/>
    </row>
    <row r="71" spans="2:6" x14ac:dyDescent="0.25">
      <c r="B71" s="7" t="s">
        <v>10</v>
      </c>
    </row>
    <row r="72" spans="2:6" x14ac:dyDescent="0.25">
      <c r="B72" s="11" t="s">
        <v>11</v>
      </c>
      <c r="C72" s="69">
        <v>30.61</v>
      </c>
      <c r="D72" s="86"/>
    </row>
    <row r="73" spans="2:6" x14ac:dyDescent="0.25">
      <c r="B73" s="20"/>
    </row>
    <row r="74" spans="2:6" x14ac:dyDescent="0.25">
      <c r="B74" t="s">
        <v>3</v>
      </c>
      <c r="E74" s="8">
        <v>795</v>
      </c>
      <c r="F74" s="8"/>
    </row>
    <row r="75" spans="2:6" x14ac:dyDescent="0.25">
      <c r="B75" t="s">
        <v>4</v>
      </c>
      <c r="E75" s="8">
        <f>C52*C72</f>
        <v>0</v>
      </c>
      <c r="F75" s="8"/>
    </row>
    <row r="76" spans="2:6" x14ac:dyDescent="0.25">
      <c r="B76" t="s">
        <v>5</v>
      </c>
      <c r="E76" s="8">
        <v>634.75</v>
      </c>
      <c r="F76" s="8"/>
    </row>
    <row r="77" spans="2:6" x14ac:dyDescent="0.25">
      <c r="B77" t="s">
        <v>6</v>
      </c>
      <c r="E77" s="8">
        <v>366.22</v>
      </c>
      <c r="F77" s="8"/>
    </row>
    <row r="78" spans="2:6" x14ac:dyDescent="0.25">
      <c r="B78" t="s">
        <v>7</v>
      </c>
      <c r="E78" s="8">
        <v>326.11</v>
      </c>
      <c r="F78" s="8"/>
    </row>
    <row r="79" spans="2:6" x14ac:dyDescent="0.25">
      <c r="B79" t="s">
        <v>86</v>
      </c>
      <c r="E79" s="8">
        <f>C54*C58</f>
        <v>0</v>
      </c>
      <c r="F79" s="8"/>
    </row>
    <row r="80" spans="2:6" ht="13.8" x14ac:dyDescent="0.25">
      <c r="B80" s="9"/>
      <c r="E80" s="28">
        <f>SUM(E74:E78)</f>
        <v>2122.08</v>
      </c>
      <c r="F80" s="28"/>
    </row>
    <row r="82" spans="2:6" x14ac:dyDescent="0.25">
      <c r="B82" s="14" t="s">
        <v>12</v>
      </c>
    </row>
    <row r="83" spans="2:6" x14ac:dyDescent="0.25">
      <c r="B83" t="s">
        <v>13</v>
      </c>
      <c r="E83" s="8">
        <v>44.67</v>
      </c>
    </row>
    <row r="84" spans="2:6" x14ac:dyDescent="0.25">
      <c r="B84" t="s">
        <v>14</v>
      </c>
      <c r="E84" s="8">
        <v>107.07</v>
      </c>
    </row>
    <row r="85" spans="2:6" x14ac:dyDescent="0.25">
      <c r="B85" t="s">
        <v>15</v>
      </c>
      <c r="E85" s="8">
        <v>111.7</v>
      </c>
    </row>
    <row r="86" spans="2:6" x14ac:dyDescent="0.25">
      <c r="B86" t="s">
        <v>16</v>
      </c>
      <c r="E86" s="8">
        <v>152.97</v>
      </c>
    </row>
    <row r="88" spans="2:6" x14ac:dyDescent="0.25">
      <c r="B88" s="14" t="s">
        <v>17</v>
      </c>
    </row>
    <row r="89" spans="2:6" x14ac:dyDescent="0.25">
      <c r="B89" t="s">
        <v>18</v>
      </c>
      <c r="E89" s="8">
        <v>65.36</v>
      </c>
    </row>
    <row r="90" spans="2:6" x14ac:dyDescent="0.25">
      <c r="B90" t="s">
        <v>19</v>
      </c>
      <c r="E90" s="8">
        <v>21.81</v>
      </c>
    </row>
    <row r="91" spans="2:6" x14ac:dyDescent="0.25">
      <c r="B91" t="s">
        <v>20</v>
      </c>
      <c r="E91" s="8">
        <v>81.709999999999994</v>
      </c>
    </row>
    <row r="92" spans="2:6" x14ac:dyDescent="0.25">
      <c r="B92" t="s">
        <v>21</v>
      </c>
      <c r="E92" s="8">
        <v>27.27</v>
      </c>
    </row>
    <row r="94" spans="2:6" ht="13.8" thickBot="1" x14ac:dyDescent="0.3"/>
    <row r="95" spans="2:6" ht="15" thickTop="1" thickBot="1" x14ac:dyDescent="0.3">
      <c r="B95" s="5" t="s">
        <v>92</v>
      </c>
      <c r="E95" s="15">
        <f>12*E69+2*E80</f>
        <v>40932.119999999995</v>
      </c>
      <c r="F95" s="97"/>
    </row>
    <row r="96" spans="2:6" ht="21.6" thickTop="1" x14ac:dyDescent="0.25">
      <c r="B96" s="98" t="s">
        <v>88</v>
      </c>
    </row>
    <row r="98" spans="1:9" x14ac:dyDescent="0.25">
      <c r="B98" s="17"/>
      <c r="C98" s="17"/>
      <c r="D98" s="17"/>
      <c r="E98" s="17"/>
      <c r="F98" s="17"/>
      <c r="G98" s="17"/>
      <c r="H98" s="17"/>
      <c r="I98" s="17"/>
    </row>
    <row r="99" spans="1:9" x14ac:dyDescent="0.25">
      <c r="B99" s="93"/>
      <c r="C99" s="93"/>
      <c r="D99" s="93"/>
      <c r="E99" s="93"/>
      <c r="F99" s="93"/>
      <c r="G99" s="93"/>
      <c r="H99" s="93"/>
      <c r="I99" s="93"/>
    </row>
    <row r="100" spans="1:9" ht="21" x14ac:dyDescent="0.4">
      <c r="A100" s="94"/>
      <c r="B100" s="1" t="s">
        <v>89</v>
      </c>
    </row>
    <row r="102" spans="1:9" x14ac:dyDescent="0.25">
      <c r="B102" s="2" t="s">
        <v>82</v>
      </c>
      <c r="C102" s="78">
        <v>0</v>
      </c>
    </row>
    <row r="103" spans="1:9" x14ac:dyDescent="0.25">
      <c r="B103" s="2"/>
      <c r="C103" s="68"/>
    </row>
    <row r="104" spans="1:9" x14ac:dyDescent="0.25">
      <c r="B104" s="5" t="s">
        <v>83</v>
      </c>
      <c r="C104" s="95">
        <v>0</v>
      </c>
      <c r="D104" s="85"/>
      <c r="E104" s="91"/>
      <c r="F104" s="91"/>
    </row>
    <row r="105" spans="1:9" x14ac:dyDescent="0.25">
      <c r="B105" s="5"/>
      <c r="C105" s="67"/>
      <c r="D105" s="85"/>
      <c r="E105" s="91"/>
      <c r="F105" s="91"/>
    </row>
    <row r="106" spans="1:9" x14ac:dyDescent="0.25">
      <c r="B106" s="5" t="s">
        <v>1</v>
      </c>
      <c r="C106" s="67">
        <v>48.38</v>
      </c>
      <c r="D106" s="85"/>
      <c r="E106" s="91"/>
      <c r="F106" s="91"/>
    </row>
    <row r="107" spans="1:9" x14ac:dyDescent="0.25">
      <c r="B107" s="5"/>
      <c r="C107" s="67"/>
      <c r="D107" s="85"/>
      <c r="E107" s="91"/>
      <c r="F107" s="91"/>
    </row>
    <row r="108" spans="1:9" x14ac:dyDescent="0.25">
      <c r="B108" s="5" t="s">
        <v>84</v>
      </c>
      <c r="C108" s="67">
        <v>182.5</v>
      </c>
      <c r="D108" s="85"/>
      <c r="E108" s="91"/>
      <c r="F108" s="91"/>
    </row>
    <row r="109" spans="1:9" x14ac:dyDescent="0.25">
      <c r="B109" s="2"/>
    </row>
    <row r="110" spans="1:9" x14ac:dyDescent="0.25">
      <c r="B110" s="7" t="s">
        <v>2</v>
      </c>
    </row>
    <row r="111" spans="1:9" x14ac:dyDescent="0.25">
      <c r="B111" t="s">
        <v>3</v>
      </c>
      <c r="E111" s="8">
        <v>1256.8900000000001</v>
      </c>
      <c r="F111" s="8"/>
    </row>
    <row r="112" spans="1:9" x14ac:dyDescent="0.25">
      <c r="B112" t="s">
        <v>4</v>
      </c>
      <c r="E112" s="8">
        <f>C102*C106</f>
        <v>0</v>
      </c>
      <c r="F112" s="8"/>
    </row>
    <row r="113" spans="2:6" x14ac:dyDescent="0.25">
      <c r="B113" t="s">
        <v>5</v>
      </c>
      <c r="E113" s="8">
        <v>619.27</v>
      </c>
      <c r="F113" s="8"/>
    </row>
    <row r="114" spans="2:6" x14ac:dyDescent="0.25">
      <c r="B114" t="s">
        <v>6</v>
      </c>
      <c r="E114" s="8">
        <v>357.29</v>
      </c>
      <c r="F114" s="8"/>
    </row>
    <row r="115" spans="2:6" x14ac:dyDescent="0.25">
      <c r="B115" t="s">
        <v>7</v>
      </c>
      <c r="E115" s="8">
        <v>318.16000000000003</v>
      </c>
      <c r="F115" s="8"/>
    </row>
    <row r="116" spans="2:6" x14ac:dyDescent="0.25">
      <c r="B116" t="s">
        <v>8</v>
      </c>
      <c r="E116" s="8">
        <v>24.5</v>
      </c>
      <c r="F116" s="8"/>
    </row>
    <row r="117" spans="2:6" x14ac:dyDescent="0.25">
      <c r="B117" t="s">
        <v>9</v>
      </c>
      <c r="E117" s="8">
        <v>406.66</v>
      </c>
      <c r="F117" s="8"/>
    </row>
    <row r="118" spans="2:6" x14ac:dyDescent="0.25">
      <c r="B118" t="s">
        <v>85</v>
      </c>
      <c r="E118" s="8">
        <f>C104*C108</f>
        <v>0</v>
      </c>
      <c r="F118" s="8"/>
    </row>
    <row r="119" spans="2:6" ht="13.8" x14ac:dyDescent="0.25">
      <c r="B119" s="9"/>
      <c r="E119" s="96">
        <f>SUM(E111:E118)</f>
        <v>2982.77</v>
      </c>
      <c r="F119" s="96"/>
    </row>
    <row r="121" spans="2:6" x14ac:dyDescent="0.25">
      <c r="B121" s="7" t="s">
        <v>10</v>
      </c>
    </row>
    <row r="122" spans="2:6" x14ac:dyDescent="0.25">
      <c r="B122" s="11" t="s">
        <v>11</v>
      </c>
      <c r="C122" s="69">
        <v>29.86</v>
      </c>
      <c r="D122" s="86"/>
    </row>
    <row r="123" spans="2:6" x14ac:dyDescent="0.25">
      <c r="B123" s="20"/>
    </row>
    <row r="124" spans="2:6" x14ac:dyDescent="0.25">
      <c r="B124" t="s">
        <v>3</v>
      </c>
      <c r="E124" s="8">
        <v>775.61</v>
      </c>
      <c r="F124" s="8"/>
    </row>
    <row r="125" spans="2:6" x14ac:dyDescent="0.25">
      <c r="B125" t="s">
        <v>4</v>
      </c>
      <c r="E125" s="8">
        <f>C102*C122</f>
        <v>0</v>
      </c>
      <c r="F125" s="8"/>
    </row>
    <row r="126" spans="2:6" x14ac:dyDescent="0.25">
      <c r="B126" t="s">
        <v>5</v>
      </c>
      <c r="E126" s="8">
        <v>619.27</v>
      </c>
      <c r="F126" s="8"/>
    </row>
    <row r="127" spans="2:6" x14ac:dyDescent="0.25">
      <c r="B127" t="s">
        <v>6</v>
      </c>
      <c r="E127" s="8">
        <v>357.29</v>
      </c>
      <c r="F127" s="8"/>
    </row>
    <row r="128" spans="2:6" x14ac:dyDescent="0.25">
      <c r="B128" t="s">
        <v>7</v>
      </c>
      <c r="E128" s="8">
        <v>318.16000000000003</v>
      </c>
      <c r="F128" s="8"/>
    </row>
    <row r="129" spans="2:6" x14ac:dyDescent="0.25">
      <c r="B129" t="s">
        <v>86</v>
      </c>
      <c r="E129" s="8">
        <f>C104*C108</f>
        <v>0</v>
      </c>
      <c r="F129" s="8"/>
    </row>
    <row r="130" spans="2:6" ht="13.8" x14ac:dyDescent="0.25">
      <c r="B130" s="9"/>
      <c r="E130" s="28">
        <f>SUM(E124:E128)</f>
        <v>2070.33</v>
      </c>
      <c r="F130" s="28"/>
    </row>
    <row r="132" spans="2:6" x14ac:dyDescent="0.25">
      <c r="B132" s="14" t="s">
        <v>12</v>
      </c>
    </row>
    <row r="133" spans="2:6" x14ac:dyDescent="0.25">
      <c r="B133" t="s">
        <v>13</v>
      </c>
      <c r="E133" s="8">
        <v>43.58</v>
      </c>
    </row>
    <row r="134" spans="2:6" x14ac:dyDescent="0.25">
      <c r="B134" t="s">
        <v>14</v>
      </c>
      <c r="E134" s="8">
        <v>104.46</v>
      </c>
    </row>
    <row r="135" spans="2:6" x14ac:dyDescent="0.25">
      <c r="B135" t="s">
        <v>15</v>
      </c>
      <c r="E135" s="8">
        <v>108.98</v>
      </c>
    </row>
    <row r="136" spans="2:6" x14ac:dyDescent="0.25">
      <c r="B136" t="s">
        <v>16</v>
      </c>
      <c r="E136" s="8">
        <v>149.24</v>
      </c>
    </row>
    <row r="138" spans="2:6" x14ac:dyDescent="0.25">
      <c r="B138" s="14" t="s">
        <v>17</v>
      </c>
    </row>
    <row r="139" spans="2:6" x14ac:dyDescent="0.25">
      <c r="B139" t="s">
        <v>18</v>
      </c>
      <c r="E139" s="8">
        <v>63.77</v>
      </c>
    </row>
    <row r="140" spans="2:6" x14ac:dyDescent="0.25">
      <c r="B140" t="s">
        <v>19</v>
      </c>
      <c r="E140" s="8">
        <v>21.28</v>
      </c>
    </row>
    <row r="141" spans="2:6" x14ac:dyDescent="0.25">
      <c r="B141" t="s">
        <v>20</v>
      </c>
      <c r="E141" s="8">
        <v>79.72</v>
      </c>
    </row>
    <row r="142" spans="2:6" x14ac:dyDescent="0.25">
      <c r="B142" t="s">
        <v>21</v>
      </c>
      <c r="E142" s="8">
        <v>26.6</v>
      </c>
    </row>
    <row r="144" spans="2:6" ht="13.8" thickBot="1" x14ac:dyDescent="0.3"/>
    <row r="145" spans="1:9" ht="15" thickTop="1" thickBot="1" x14ac:dyDescent="0.3">
      <c r="B145" s="5" t="s">
        <v>90</v>
      </c>
      <c r="E145" s="15">
        <f>12*E119+2*E130</f>
        <v>39933.899999999994</v>
      </c>
      <c r="F145" s="97"/>
    </row>
    <row r="146" spans="1:9" ht="21.6" thickTop="1" x14ac:dyDescent="0.25">
      <c r="B146" s="98" t="s">
        <v>88</v>
      </c>
    </row>
    <row r="148" spans="1:9" x14ac:dyDescent="0.25">
      <c r="B148" s="17"/>
      <c r="C148" s="17"/>
      <c r="D148" s="17"/>
      <c r="E148" s="17"/>
      <c r="F148" s="17"/>
      <c r="G148" s="17"/>
      <c r="H148" s="17"/>
      <c r="I148" s="17"/>
    </row>
    <row r="151" spans="1:9" ht="21" x14ac:dyDescent="0.4">
      <c r="A151" s="94"/>
      <c r="B151" s="1" t="s">
        <v>81</v>
      </c>
    </row>
    <row r="153" spans="1:9" x14ac:dyDescent="0.25">
      <c r="B153" s="2" t="s">
        <v>82</v>
      </c>
      <c r="C153" s="78">
        <v>0</v>
      </c>
    </row>
    <row r="154" spans="1:9" x14ac:dyDescent="0.25">
      <c r="B154" s="2"/>
      <c r="C154" s="68"/>
    </row>
    <row r="155" spans="1:9" x14ac:dyDescent="0.25">
      <c r="B155" s="5" t="s">
        <v>83</v>
      </c>
      <c r="C155" s="95">
        <v>0</v>
      </c>
      <c r="D155" s="85"/>
      <c r="E155" s="91"/>
      <c r="F155" s="91"/>
    </row>
    <row r="156" spans="1:9" x14ac:dyDescent="0.25">
      <c r="B156" s="5"/>
      <c r="C156" s="67"/>
      <c r="D156" s="85"/>
      <c r="E156" s="91"/>
      <c r="F156" s="91"/>
    </row>
    <row r="157" spans="1:9" x14ac:dyDescent="0.25">
      <c r="B157" s="5" t="s">
        <v>1</v>
      </c>
      <c r="C157" s="67">
        <v>47.67</v>
      </c>
      <c r="D157" s="85"/>
      <c r="E157" s="91"/>
      <c r="F157" s="91"/>
    </row>
    <row r="158" spans="1:9" x14ac:dyDescent="0.25">
      <c r="B158" s="5"/>
      <c r="C158" s="67"/>
      <c r="D158" s="85"/>
      <c r="E158" s="91"/>
      <c r="F158" s="91"/>
    </row>
    <row r="159" spans="1:9" x14ac:dyDescent="0.25">
      <c r="B159" s="5" t="s">
        <v>84</v>
      </c>
      <c r="C159" s="67">
        <v>179.86</v>
      </c>
      <c r="D159" s="85"/>
      <c r="E159" s="91"/>
      <c r="F159" s="91"/>
    </row>
    <row r="160" spans="1:9" x14ac:dyDescent="0.25">
      <c r="B160" s="2"/>
    </row>
    <row r="161" spans="2:6" x14ac:dyDescent="0.25">
      <c r="B161" s="7" t="s">
        <v>2</v>
      </c>
    </row>
    <row r="162" spans="2:6" x14ac:dyDescent="0.25">
      <c r="B162" t="s">
        <v>3</v>
      </c>
      <c r="E162" s="8">
        <v>1238.68</v>
      </c>
      <c r="F162" s="8"/>
    </row>
    <row r="163" spans="2:6" x14ac:dyDescent="0.25">
      <c r="B163" t="s">
        <v>4</v>
      </c>
      <c r="E163" s="8">
        <f>C153*C157</f>
        <v>0</v>
      </c>
      <c r="F163" s="8"/>
    </row>
    <row r="164" spans="2:6" x14ac:dyDescent="0.25">
      <c r="B164" t="s">
        <v>5</v>
      </c>
      <c r="E164" s="8">
        <v>610.29999999999995</v>
      </c>
      <c r="F164" s="8"/>
    </row>
    <row r="165" spans="2:6" x14ac:dyDescent="0.25">
      <c r="B165" t="s">
        <v>6</v>
      </c>
      <c r="E165" s="8">
        <v>341.25</v>
      </c>
      <c r="F165" s="8"/>
    </row>
    <row r="166" spans="2:6" x14ac:dyDescent="0.25">
      <c r="B166" t="s">
        <v>7</v>
      </c>
      <c r="E166" s="8">
        <v>313.55</v>
      </c>
      <c r="F166" s="8"/>
    </row>
    <row r="167" spans="2:6" x14ac:dyDescent="0.25">
      <c r="B167" t="s">
        <v>8</v>
      </c>
      <c r="E167" s="8">
        <v>24.14</v>
      </c>
      <c r="F167" s="8"/>
    </row>
    <row r="168" spans="2:6" x14ac:dyDescent="0.25">
      <c r="B168" t="s">
        <v>9</v>
      </c>
      <c r="E168" s="8">
        <v>400.77</v>
      </c>
      <c r="F168" s="8"/>
    </row>
    <row r="169" spans="2:6" x14ac:dyDescent="0.25">
      <c r="B169" t="s">
        <v>85</v>
      </c>
      <c r="E169" s="8">
        <f>C155*C159</f>
        <v>0</v>
      </c>
      <c r="F169" s="8"/>
    </row>
    <row r="170" spans="2:6" ht="13.8" x14ac:dyDescent="0.25">
      <c r="B170" s="9"/>
      <c r="E170" s="96">
        <f>SUM(E162:E169)</f>
        <v>2928.69</v>
      </c>
      <c r="F170" s="96"/>
    </row>
    <row r="172" spans="2:6" x14ac:dyDescent="0.25">
      <c r="B172" s="7" t="s">
        <v>10</v>
      </c>
    </row>
    <row r="173" spans="2:6" x14ac:dyDescent="0.25">
      <c r="B173" s="11" t="s">
        <v>11</v>
      </c>
      <c r="C173" s="69">
        <v>29.43</v>
      </c>
      <c r="D173" s="86"/>
    </row>
    <row r="174" spans="2:6" x14ac:dyDescent="0.25">
      <c r="B174" s="20"/>
    </row>
    <row r="175" spans="2:6" x14ac:dyDescent="0.25">
      <c r="B175" t="s">
        <v>3</v>
      </c>
      <c r="E175" s="8">
        <v>764.37</v>
      </c>
      <c r="F175" s="8"/>
    </row>
    <row r="176" spans="2:6" x14ac:dyDescent="0.25">
      <c r="B176" t="s">
        <v>4</v>
      </c>
      <c r="E176" s="8">
        <f>C153*C173</f>
        <v>0</v>
      </c>
      <c r="F176" s="8"/>
    </row>
    <row r="177" spans="2:6" x14ac:dyDescent="0.25">
      <c r="B177" t="s">
        <v>5</v>
      </c>
      <c r="E177" s="8">
        <v>610.29999999999995</v>
      </c>
      <c r="F177" s="8"/>
    </row>
    <row r="178" spans="2:6" x14ac:dyDescent="0.25">
      <c r="B178" t="s">
        <v>6</v>
      </c>
      <c r="E178" s="8">
        <v>341.25</v>
      </c>
      <c r="F178" s="8"/>
    </row>
    <row r="179" spans="2:6" x14ac:dyDescent="0.25">
      <c r="B179" t="s">
        <v>7</v>
      </c>
      <c r="E179" s="8">
        <v>313.55</v>
      </c>
      <c r="F179" s="8"/>
    </row>
    <row r="180" spans="2:6" x14ac:dyDescent="0.25">
      <c r="B180" t="s">
        <v>86</v>
      </c>
      <c r="E180" s="8">
        <f>C155*C159</f>
        <v>0</v>
      </c>
      <c r="F180" s="8"/>
    </row>
    <row r="181" spans="2:6" ht="13.8" x14ac:dyDescent="0.25">
      <c r="B181" s="9"/>
      <c r="E181" s="28">
        <f>SUM(E175:E179)</f>
        <v>2029.47</v>
      </c>
      <c r="F181" s="28"/>
    </row>
    <row r="183" spans="2:6" x14ac:dyDescent="0.25">
      <c r="B183" s="14" t="s">
        <v>12</v>
      </c>
    </row>
    <row r="184" spans="2:6" x14ac:dyDescent="0.25">
      <c r="B184" t="s">
        <v>13</v>
      </c>
      <c r="E184" s="8">
        <v>42.95</v>
      </c>
    </row>
    <row r="185" spans="2:6" x14ac:dyDescent="0.25">
      <c r="B185" t="s">
        <v>14</v>
      </c>
      <c r="E185" s="8">
        <v>102.95</v>
      </c>
    </row>
    <row r="186" spans="2:6" x14ac:dyDescent="0.25">
      <c r="B186" t="s">
        <v>15</v>
      </c>
      <c r="E186" s="8">
        <v>107.4</v>
      </c>
    </row>
    <row r="187" spans="2:6" x14ac:dyDescent="0.25">
      <c r="B187" t="s">
        <v>16</v>
      </c>
      <c r="E187" s="8">
        <v>147.07</v>
      </c>
    </row>
    <row r="189" spans="2:6" x14ac:dyDescent="0.25">
      <c r="B189" s="14" t="s">
        <v>17</v>
      </c>
    </row>
    <row r="190" spans="2:6" x14ac:dyDescent="0.25">
      <c r="B190" t="s">
        <v>18</v>
      </c>
      <c r="E190" s="8">
        <v>62.84</v>
      </c>
    </row>
    <row r="191" spans="2:6" x14ac:dyDescent="0.25">
      <c r="B191" t="s">
        <v>19</v>
      </c>
      <c r="E191" s="8">
        <v>20.97</v>
      </c>
    </row>
    <row r="192" spans="2:6" x14ac:dyDescent="0.25">
      <c r="B192" t="s">
        <v>20</v>
      </c>
      <c r="E192" s="8">
        <v>78.56</v>
      </c>
    </row>
    <row r="193" spans="2:9" x14ac:dyDescent="0.25">
      <c r="B193" t="s">
        <v>21</v>
      </c>
      <c r="E193" s="8">
        <v>26.21</v>
      </c>
    </row>
    <row r="195" spans="2:9" ht="13.8" thickBot="1" x14ac:dyDescent="0.3"/>
    <row r="196" spans="2:9" ht="15" thickTop="1" thickBot="1" x14ac:dyDescent="0.3">
      <c r="B196" s="5" t="s">
        <v>87</v>
      </c>
      <c r="E196" s="15">
        <f>12*E170+2*E181</f>
        <v>39203.22</v>
      </c>
      <c r="F196" s="97"/>
    </row>
    <row r="197" spans="2:9" ht="21.6" thickTop="1" x14ac:dyDescent="0.25">
      <c r="B197" s="98" t="s">
        <v>88</v>
      </c>
    </row>
    <row r="199" spans="2:9" x14ac:dyDescent="0.25">
      <c r="B199" s="17"/>
      <c r="C199" s="17"/>
      <c r="D199" s="17"/>
      <c r="E199" s="17"/>
      <c r="F199" s="17"/>
      <c r="G199" s="17"/>
      <c r="H199" s="17"/>
      <c r="I199" s="17"/>
    </row>
    <row r="201" spans="2:9" ht="22.5" customHeight="1" x14ac:dyDescent="0.4">
      <c r="B201" s="81" t="s">
        <v>79</v>
      </c>
      <c r="C201" s="82"/>
    </row>
    <row r="203" spans="2:9" x14ac:dyDescent="0.25">
      <c r="B203" s="2" t="s">
        <v>0</v>
      </c>
      <c r="C203" s="3">
        <v>0</v>
      </c>
    </row>
    <row r="204" spans="2:9" x14ac:dyDescent="0.25">
      <c r="B204" s="2"/>
      <c r="C204" s="4"/>
    </row>
    <row r="205" spans="2:9" x14ac:dyDescent="0.25">
      <c r="B205" s="5" t="s">
        <v>1</v>
      </c>
      <c r="C205" s="67">
        <v>46.74</v>
      </c>
      <c r="D205" s="85"/>
      <c r="E205" s="91"/>
      <c r="F205" s="91"/>
    </row>
    <row r="206" spans="2:9" x14ac:dyDescent="0.25">
      <c r="B206" s="2"/>
    </row>
    <row r="207" spans="2:9" x14ac:dyDescent="0.25">
      <c r="B207" s="7" t="s">
        <v>2</v>
      </c>
    </row>
    <row r="208" spans="2:9" x14ac:dyDescent="0.25">
      <c r="B208" t="s">
        <v>3</v>
      </c>
      <c r="E208" s="8">
        <v>1214.3900000000001</v>
      </c>
      <c r="F208" s="8"/>
    </row>
    <row r="209" spans="2:5" x14ac:dyDescent="0.25">
      <c r="B209" t="s">
        <v>4</v>
      </c>
      <c r="E209" s="8">
        <f>C203*C205</f>
        <v>0</v>
      </c>
    </row>
    <row r="210" spans="2:5" x14ac:dyDescent="0.25">
      <c r="B210" t="s">
        <v>5</v>
      </c>
      <c r="E210" s="8">
        <v>598.33000000000004</v>
      </c>
    </row>
    <row r="211" spans="2:5" x14ac:dyDescent="0.25">
      <c r="B211" t="s">
        <v>6</v>
      </c>
      <c r="E211" s="8">
        <v>334.56</v>
      </c>
    </row>
    <row r="212" spans="2:5" x14ac:dyDescent="0.25">
      <c r="B212" t="s">
        <v>7</v>
      </c>
      <c r="E212" s="8">
        <v>307.39999999999998</v>
      </c>
    </row>
    <row r="213" spans="2:5" x14ac:dyDescent="0.25">
      <c r="B213" t="s">
        <v>8</v>
      </c>
      <c r="E213" s="8">
        <v>23.67</v>
      </c>
    </row>
    <row r="214" spans="2:5" x14ac:dyDescent="0.25">
      <c r="B214" t="s">
        <v>9</v>
      </c>
      <c r="E214" s="8">
        <v>392.91</v>
      </c>
    </row>
    <row r="215" spans="2:5" ht="13.8" x14ac:dyDescent="0.25">
      <c r="B215" s="9"/>
      <c r="E215" s="10">
        <f>SUM(E208:E214)</f>
        <v>2871.26</v>
      </c>
    </row>
    <row r="217" spans="2:5" x14ac:dyDescent="0.25">
      <c r="B217" s="7" t="s">
        <v>10</v>
      </c>
    </row>
    <row r="218" spans="2:5" x14ac:dyDescent="0.25">
      <c r="B218" s="11" t="s">
        <v>11</v>
      </c>
      <c r="C218" s="69">
        <v>28.85</v>
      </c>
      <c r="D218" s="86"/>
    </row>
    <row r="220" spans="2:5" x14ac:dyDescent="0.25">
      <c r="B220" t="s">
        <v>3</v>
      </c>
      <c r="E220" s="8">
        <v>749.38</v>
      </c>
    </row>
    <row r="221" spans="2:5" x14ac:dyDescent="0.25">
      <c r="B221" t="s">
        <v>4</v>
      </c>
      <c r="E221" s="8">
        <f>C203*C218</f>
        <v>0</v>
      </c>
    </row>
    <row r="222" spans="2:5" x14ac:dyDescent="0.25">
      <c r="B222" t="s">
        <v>5</v>
      </c>
      <c r="E222" s="8">
        <v>598.33000000000004</v>
      </c>
    </row>
    <row r="223" spans="2:5" x14ac:dyDescent="0.25">
      <c r="B223" t="s">
        <v>6</v>
      </c>
      <c r="E223" s="8">
        <v>334.56</v>
      </c>
    </row>
    <row r="224" spans="2:5" x14ac:dyDescent="0.25">
      <c r="B224" t="s">
        <v>7</v>
      </c>
      <c r="E224" s="8">
        <v>307.39999999999998</v>
      </c>
    </row>
    <row r="225" spans="2:5" ht="13.8" x14ac:dyDescent="0.25">
      <c r="B225" s="9"/>
      <c r="E225" s="13">
        <f>SUM(E220:E224)</f>
        <v>1989.67</v>
      </c>
    </row>
    <row r="227" spans="2:5" x14ac:dyDescent="0.25">
      <c r="B227" s="14" t="s">
        <v>12</v>
      </c>
    </row>
    <row r="228" spans="2:5" x14ac:dyDescent="0.25">
      <c r="B228" t="s">
        <v>13</v>
      </c>
      <c r="E228" s="8">
        <v>42.11</v>
      </c>
    </row>
    <row r="229" spans="2:5" x14ac:dyDescent="0.25">
      <c r="B229" t="s">
        <v>14</v>
      </c>
      <c r="E229" s="8">
        <v>100.93</v>
      </c>
    </row>
    <row r="230" spans="2:5" x14ac:dyDescent="0.25">
      <c r="B230" t="s">
        <v>15</v>
      </c>
      <c r="E230" s="8">
        <v>105.29</v>
      </c>
    </row>
    <row r="231" spans="2:5" x14ac:dyDescent="0.25">
      <c r="B231" t="s">
        <v>16</v>
      </c>
      <c r="E231" s="8">
        <v>144.19</v>
      </c>
    </row>
    <row r="233" spans="2:5" x14ac:dyDescent="0.25">
      <c r="B233" s="14" t="s">
        <v>17</v>
      </c>
    </row>
    <row r="234" spans="2:5" x14ac:dyDescent="0.25">
      <c r="B234" t="s">
        <v>18</v>
      </c>
      <c r="E234" s="8">
        <v>61.61</v>
      </c>
    </row>
    <row r="235" spans="2:5" x14ac:dyDescent="0.25">
      <c r="B235" t="s">
        <v>19</v>
      </c>
      <c r="E235" s="8">
        <v>20.56</v>
      </c>
    </row>
    <row r="236" spans="2:5" x14ac:dyDescent="0.25">
      <c r="B236" t="s">
        <v>20</v>
      </c>
      <c r="E236" s="8">
        <v>77.02</v>
      </c>
    </row>
    <row r="237" spans="2:5" x14ac:dyDescent="0.25">
      <c r="B237" t="s">
        <v>21</v>
      </c>
      <c r="E237" s="8">
        <v>25.7</v>
      </c>
    </row>
    <row r="238" spans="2:5" ht="13.8" thickBot="1" x14ac:dyDescent="0.3"/>
    <row r="239" spans="2:5" ht="15" thickTop="1" thickBot="1" x14ac:dyDescent="0.3">
      <c r="B239" s="5" t="s">
        <v>80</v>
      </c>
      <c r="E239" s="15">
        <f>12*E215+2*E225</f>
        <v>38434.460000000006</v>
      </c>
    </row>
    <row r="240" spans="2:5" ht="21.6" thickTop="1" x14ac:dyDescent="0.25">
      <c r="B240" s="16" t="s">
        <v>23</v>
      </c>
    </row>
    <row r="242" spans="2:9" x14ac:dyDescent="0.25">
      <c r="B242" s="17"/>
      <c r="C242" s="17"/>
      <c r="D242" s="17"/>
      <c r="E242" s="17"/>
      <c r="F242" s="17"/>
      <c r="G242" s="17"/>
      <c r="H242" s="17"/>
      <c r="I242" s="17"/>
    </row>
    <row r="243" spans="2:9" x14ac:dyDescent="0.25">
      <c r="B243" s="93"/>
      <c r="C243" s="93"/>
      <c r="D243" s="93"/>
      <c r="E243" s="93"/>
      <c r="F243" s="93"/>
      <c r="G243" s="93"/>
      <c r="H243" s="93"/>
      <c r="I243" s="93"/>
    </row>
    <row r="244" spans="2:9" ht="22.5" customHeight="1" x14ac:dyDescent="0.4">
      <c r="B244" s="81" t="s">
        <v>77</v>
      </c>
      <c r="C244" s="82"/>
    </row>
    <row r="246" spans="2:9" x14ac:dyDescent="0.25">
      <c r="B246" s="2" t="s">
        <v>0</v>
      </c>
      <c r="C246" s="3">
        <v>0</v>
      </c>
    </row>
    <row r="247" spans="2:9" x14ac:dyDescent="0.25">
      <c r="B247" s="2"/>
      <c r="C247" s="4"/>
    </row>
    <row r="248" spans="2:9" x14ac:dyDescent="0.25">
      <c r="B248" s="5" t="s">
        <v>1</v>
      </c>
      <c r="C248" s="67">
        <v>46.32</v>
      </c>
      <c r="D248" s="85"/>
      <c r="E248" s="91"/>
      <c r="F248" s="91"/>
    </row>
    <row r="249" spans="2:9" x14ac:dyDescent="0.25">
      <c r="B249" s="2"/>
    </row>
    <row r="250" spans="2:9" x14ac:dyDescent="0.25">
      <c r="B250" s="7" t="s">
        <v>2</v>
      </c>
    </row>
    <row r="251" spans="2:9" x14ac:dyDescent="0.25">
      <c r="B251" t="s">
        <v>3</v>
      </c>
      <c r="E251" s="8">
        <v>1203.56</v>
      </c>
      <c r="F251" s="8"/>
    </row>
    <row r="252" spans="2:9" x14ac:dyDescent="0.25">
      <c r="B252" t="s">
        <v>4</v>
      </c>
      <c r="E252" s="8">
        <f>C246*C248</f>
        <v>0</v>
      </c>
    </row>
    <row r="253" spans="2:9" x14ac:dyDescent="0.25">
      <c r="B253" t="s">
        <v>5</v>
      </c>
      <c r="E253" s="8">
        <v>592.99</v>
      </c>
    </row>
    <row r="254" spans="2:9" x14ac:dyDescent="0.25">
      <c r="B254" t="s">
        <v>6</v>
      </c>
      <c r="E254" s="8">
        <v>331.58</v>
      </c>
    </row>
    <row r="255" spans="2:9" x14ac:dyDescent="0.25">
      <c r="B255" t="s">
        <v>7</v>
      </c>
      <c r="E255" s="8">
        <v>304.65999999999997</v>
      </c>
    </row>
    <row r="256" spans="2:9" x14ac:dyDescent="0.25">
      <c r="B256" t="s">
        <v>8</v>
      </c>
      <c r="E256" s="8">
        <v>23.46</v>
      </c>
    </row>
    <row r="257" spans="2:5" x14ac:dyDescent="0.25">
      <c r="B257" t="s">
        <v>9</v>
      </c>
      <c r="E257" s="8">
        <v>389.40999999999997</v>
      </c>
    </row>
    <row r="258" spans="2:5" ht="13.8" x14ac:dyDescent="0.25">
      <c r="B258" s="9"/>
      <c r="E258" s="10">
        <f>SUM(E251:E257)</f>
        <v>2845.66</v>
      </c>
    </row>
    <row r="260" spans="2:5" x14ac:dyDescent="0.25">
      <c r="B260" s="7" t="s">
        <v>10</v>
      </c>
    </row>
    <row r="261" spans="2:5" x14ac:dyDescent="0.25">
      <c r="B261" s="11" t="s">
        <v>11</v>
      </c>
      <c r="C261" s="69">
        <v>28.59</v>
      </c>
      <c r="D261" s="86"/>
    </row>
    <row r="263" spans="2:5" x14ac:dyDescent="0.25">
      <c r="B263" t="s">
        <v>3</v>
      </c>
      <c r="E263" s="8">
        <v>742.7</v>
      </c>
    </row>
    <row r="264" spans="2:5" x14ac:dyDescent="0.25">
      <c r="B264" t="s">
        <v>4</v>
      </c>
      <c r="E264" s="8">
        <f>C246*C261</f>
        <v>0</v>
      </c>
    </row>
    <row r="265" spans="2:5" x14ac:dyDescent="0.25">
      <c r="B265" t="s">
        <v>5</v>
      </c>
      <c r="E265" s="8">
        <v>592.99</v>
      </c>
    </row>
    <row r="266" spans="2:5" x14ac:dyDescent="0.25">
      <c r="B266" t="s">
        <v>6</v>
      </c>
      <c r="E266" s="8">
        <v>331.58</v>
      </c>
    </row>
    <row r="267" spans="2:5" x14ac:dyDescent="0.25">
      <c r="B267" t="s">
        <v>7</v>
      </c>
      <c r="E267" s="8">
        <v>304.65999999999997</v>
      </c>
    </row>
    <row r="268" spans="2:5" ht="13.8" x14ac:dyDescent="0.25">
      <c r="B268" s="9"/>
      <c r="E268" s="13">
        <f>SUM(E263:E267)</f>
        <v>1971.9299999999998</v>
      </c>
    </row>
    <row r="270" spans="2:5" x14ac:dyDescent="0.25">
      <c r="B270" s="14" t="s">
        <v>12</v>
      </c>
    </row>
    <row r="271" spans="2:5" x14ac:dyDescent="0.25">
      <c r="B271" t="s">
        <v>13</v>
      </c>
      <c r="E271" s="8">
        <v>41.73</v>
      </c>
    </row>
    <row r="272" spans="2:5" x14ac:dyDescent="0.25">
      <c r="B272" t="s">
        <v>14</v>
      </c>
      <c r="E272" s="8">
        <v>100.03</v>
      </c>
    </row>
    <row r="273" spans="2:9" x14ac:dyDescent="0.25">
      <c r="B273" t="s">
        <v>15</v>
      </c>
      <c r="E273" s="8">
        <v>104.35000000000001</v>
      </c>
    </row>
    <row r="274" spans="2:9" x14ac:dyDescent="0.25">
      <c r="B274" t="s">
        <v>16</v>
      </c>
      <c r="E274" s="8">
        <v>142.89999999999998</v>
      </c>
    </row>
    <row r="276" spans="2:9" x14ac:dyDescent="0.25">
      <c r="B276" s="14" t="s">
        <v>17</v>
      </c>
    </row>
    <row r="277" spans="2:9" x14ac:dyDescent="0.25">
      <c r="B277" t="s">
        <v>18</v>
      </c>
      <c r="E277" s="8">
        <v>61.059999999999995</v>
      </c>
    </row>
    <row r="278" spans="2:9" x14ac:dyDescent="0.25">
      <c r="B278" t="s">
        <v>19</v>
      </c>
      <c r="E278" s="8">
        <v>20.380000000000003</v>
      </c>
    </row>
    <row r="279" spans="2:9" x14ac:dyDescent="0.25">
      <c r="B279" t="s">
        <v>20</v>
      </c>
      <c r="E279" s="8">
        <v>76.33</v>
      </c>
    </row>
    <row r="280" spans="2:9" x14ac:dyDescent="0.25">
      <c r="B280" t="s">
        <v>21</v>
      </c>
      <c r="E280" s="8">
        <v>25.470000000000002</v>
      </c>
    </row>
    <row r="281" spans="2:9" ht="13.8" thickBot="1" x14ac:dyDescent="0.3"/>
    <row r="282" spans="2:9" ht="15" thickTop="1" thickBot="1" x14ac:dyDescent="0.3">
      <c r="B282" s="5" t="s">
        <v>78</v>
      </c>
      <c r="E282" s="15">
        <f>12*E258+2*E268</f>
        <v>38091.78</v>
      </c>
    </row>
    <row r="283" spans="2:9" ht="21.6" thickTop="1" x14ac:dyDescent="0.25">
      <c r="B283" s="16" t="s">
        <v>23</v>
      </c>
    </row>
    <row r="285" spans="2:9" x14ac:dyDescent="0.25">
      <c r="B285" s="17"/>
      <c r="C285" s="17"/>
      <c r="D285" s="17"/>
      <c r="E285" s="17"/>
      <c r="F285" s="17"/>
      <c r="G285" s="17"/>
      <c r="H285" s="17"/>
      <c r="I285" s="17"/>
    </row>
    <row r="290" spans="2:6" ht="22.5" customHeight="1" x14ac:dyDescent="0.4">
      <c r="B290" s="81" t="s">
        <v>75</v>
      </c>
      <c r="C290" s="82"/>
    </row>
    <row r="292" spans="2:6" x14ac:dyDescent="0.25">
      <c r="B292" s="2" t="s">
        <v>0</v>
      </c>
      <c r="C292" s="3">
        <v>7</v>
      </c>
      <c r="E292" s="84" t="s">
        <v>74</v>
      </c>
      <c r="F292" s="84" t="s">
        <v>73</v>
      </c>
    </row>
    <row r="293" spans="2:6" x14ac:dyDescent="0.25">
      <c r="B293" s="2"/>
      <c r="C293" s="4"/>
    </row>
    <row r="294" spans="2:6" x14ac:dyDescent="0.25">
      <c r="B294" s="5" t="s">
        <v>1</v>
      </c>
      <c r="C294" s="6">
        <v>45.29</v>
      </c>
      <c r="D294" s="85">
        <v>45.41</v>
      </c>
    </row>
    <row r="295" spans="2:6" x14ac:dyDescent="0.25">
      <c r="B295" s="2"/>
    </row>
    <row r="296" spans="2:6" x14ac:dyDescent="0.25">
      <c r="B296" s="7" t="s">
        <v>2</v>
      </c>
    </row>
    <row r="297" spans="2:6" x14ac:dyDescent="0.25">
      <c r="B297" t="s">
        <v>3</v>
      </c>
      <c r="E297" s="8">
        <v>1177.08</v>
      </c>
      <c r="F297" s="8">
        <v>1179.96</v>
      </c>
    </row>
    <row r="298" spans="2:6" x14ac:dyDescent="0.25">
      <c r="B298" t="s">
        <v>4</v>
      </c>
      <c r="E298" s="8">
        <f>C292*C294</f>
        <v>317.02999999999997</v>
      </c>
      <c r="F298" s="8">
        <f>C292*D294</f>
        <v>317.87</v>
      </c>
    </row>
    <row r="299" spans="2:6" x14ac:dyDescent="0.25">
      <c r="B299" t="s">
        <v>5</v>
      </c>
      <c r="E299" s="8">
        <v>579.93999999999994</v>
      </c>
      <c r="F299" s="8">
        <v>581.36</v>
      </c>
    </row>
    <row r="300" spans="2:6" x14ac:dyDescent="0.25">
      <c r="B300" t="s">
        <v>6</v>
      </c>
      <c r="E300" s="8">
        <v>324.27999999999997</v>
      </c>
      <c r="F300" s="8">
        <v>325.07</v>
      </c>
    </row>
    <row r="301" spans="2:6" x14ac:dyDescent="0.25">
      <c r="B301" t="s">
        <v>7</v>
      </c>
      <c r="E301" s="8">
        <v>297.95</v>
      </c>
      <c r="F301" s="8">
        <v>298.68</v>
      </c>
    </row>
    <row r="302" spans="2:6" x14ac:dyDescent="0.25">
      <c r="B302" t="s">
        <v>8</v>
      </c>
      <c r="E302" s="8">
        <v>22.94</v>
      </c>
      <c r="F302" s="8">
        <v>23</v>
      </c>
    </row>
    <row r="303" spans="2:6" x14ac:dyDescent="0.25">
      <c r="B303" t="s">
        <v>9</v>
      </c>
      <c r="E303" s="8">
        <v>380.84</v>
      </c>
      <c r="F303" s="8">
        <v>381.77</v>
      </c>
    </row>
    <row r="304" spans="2:6" ht="13.8" x14ac:dyDescent="0.25">
      <c r="B304" s="9"/>
      <c r="E304" s="10">
        <f>SUM(E297:E303)</f>
        <v>3100.06</v>
      </c>
      <c r="F304" s="10">
        <f>SUM(F297:F303)</f>
        <v>3107.71</v>
      </c>
    </row>
    <row r="306" spans="2:6" x14ac:dyDescent="0.25">
      <c r="B306" s="7" t="s">
        <v>10</v>
      </c>
    </row>
    <row r="307" spans="2:6" x14ac:dyDescent="0.25">
      <c r="B307" s="11" t="s">
        <v>62</v>
      </c>
      <c r="C307" s="12">
        <v>27.95</v>
      </c>
      <c r="D307" s="86">
        <v>28.02</v>
      </c>
    </row>
    <row r="309" spans="2:6" x14ac:dyDescent="0.25">
      <c r="B309" t="s">
        <v>3</v>
      </c>
      <c r="E309" s="8">
        <v>726.35</v>
      </c>
      <c r="F309" s="8">
        <v>728.13</v>
      </c>
    </row>
    <row r="310" spans="2:6" x14ac:dyDescent="0.25">
      <c r="B310" t="s">
        <v>4</v>
      </c>
      <c r="E310" s="8">
        <f>C292*C307</f>
        <v>195.65</v>
      </c>
      <c r="F310" s="8">
        <f>C292*D307</f>
        <v>196.14</v>
      </c>
    </row>
    <row r="311" spans="2:6" x14ac:dyDescent="0.25">
      <c r="B311" t="s">
        <v>5</v>
      </c>
      <c r="E311" s="8">
        <v>579.93999999999994</v>
      </c>
      <c r="F311" s="8">
        <v>581.36</v>
      </c>
    </row>
    <row r="312" spans="2:6" x14ac:dyDescent="0.25">
      <c r="B312" t="s">
        <v>6</v>
      </c>
      <c r="E312" s="8">
        <v>324.27999999999997</v>
      </c>
      <c r="F312" s="8">
        <v>325.07</v>
      </c>
    </row>
    <row r="313" spans="2:6" x14ac:dyDescent="0.25">
      <c r="B313" t="s">
        <v>7</v>
      </c>
      <c r="E313" s="8">
        <v>297.95</v>
      </c>
      <c r="F313" s="8">
        <v>298.68</v>
      </c>
    </row>
    <row r="314" spans="2:6" ht="13.8" x14ac:dyDescent="0.25">
      <c r="B314" s="9"/>
      <c r="E314" s="13">
        <f>SUM(E309:E313)</f>
        <v>2124.17</v>
      </c>
      <c r="F314" s="13">
        <f>SUM(F309:F313)</f>
        <v>2129.38</v>
      </c>
    </row>
    <row r="316" spans="2:6" x14ac:dyDescent="0.25">
      <c r="B316" s="14" t="s">
        <v>12</v>
      </c>
    </row>
    <row r="317" spans="2:6" x14ac:dyDescent="0.25">
      <c r="B317" t="s">
        <v>13</v>
      </c>
      <c r="E317" s="8">
        <v>40.809999999999995</v>
      </c>
      <c r="F317" s="37">
        <v>40.909999999999997</v>
      </c>
    </row>
    <row r="318" spans="2:6" x14ac:dyDescent="0.25">
      <c r="B318" t="s">
        <v>14</v>
      </c>
      <c r="E318" s="8">
        <v>97.820000000000007</v>
      </c>
      <c r="F318" s="37">
        <v>98.06</v>
      </c>
    </row>
    <row r="319" spans="2:6" x14ac:dyDescent="0.25">
      <c r="B319" t="s">
        <v>15</v>
      </c>
      <c r="E319" s="8">
        <v>102.05000000000001</v>
      </c>
      <c r="F319" s="37">
        <v>102.30000000000001</v>
      </c>
    </row>
    <row r="320" spans="2:6" x14ac:dyDescent="0.25">
      <c r="B320" t="s">
        <v>16</v>
      </c>
      <c r="E320" s="8">
        <v>139.75</v>
      </c>
      <c r="F320" s="37">
        <v>140.09</v>
      </c>
    </row>
    <row r="322" spans="2:9" x14ac:dyDescent="0.25">
      <c r="B322" s="14" t="s">
        <v>17</v>
      </c>
    </row>
    <row r="323" spans="2:9" x14ac:dyDescent="0.25">
      <c r="B323" t="s">
        <v>18</v>
      </c>
      <c r="E323" s="8">
        <v>59.72</v>
      </c>
      <c r="F323" s="37">
        <v>59.86</v>
      </c>
    </row>
    <row r="324" spans="2:9" x14ac:dyDescent="0.25">
      <c r="B324" t="s">
        <v>19</v>
      </c>
      <c r="E324" s="8">
        <v>19.930000000000003</v>
      </c>
      <c r="F324" s="37">
        <v>19.98</v>
      </c>
    </row>
    <row r="325" spans="2:9" x14ac:dyDescent="0.25">
      <c r="B325" t="s">
        <v>20</v>
      </c>
      <c r="E325" s="8">
        <v>74.650000000000006</v>
      </c>
      <c r="F325" s="37">
        <v>74.83</v>
      </c>
    </row>
    <row r="326" spans="2:9" x14ac:dyDescent="0.25">
      <c r="B326" t="s">
        <v>21</v>
      </c>
      <c r="E326" s="8">
        <v>24.91</v>
      </c>
      <c r="F326" s="37">
        <v>24.970000000000002</v>
      </c>
    </row>
    <row r="327" spans="2:9" ht="13.8" thickBot="1" x14ac:dyDescent="0.3"/>
    <row r="328" spans="2:9" ht="15" thickTop="1" thickBot="1" x14ac:dyDescent="0.3">
      <c r="B328" s="5" t="s">
        <v>76</v>
      </c>
      <c r="E328" s="15">
        <f>12*E304+2*E314</f>
        <v>41449.06</v>
      </c>
      <c r="F328" s="15">
        <f>6*E304+6*F304+E314+F314</f>
        <v>41500.17</v>
      </c>
    </row>
    <row r="329" spans="2:9" ht="21.6" thickTop="1" x14ac:dyDescent="0.25">
      <c r="B329" s="16" t="s">
        <v>23</v>
      </c>
    </row>
    <row r="331" spans="2:9" x14ac:dyDescent="0.25">
      <c r="B331" s="17"/>
      <c r="C331" s="17"/>
      <c r="D331" s="17"/>
      <c r="E331" s="17"/>
      <c r="F331" s="17"/>
      <c r="G331" s="17"/>
      <c r="H331" s="17"/>
      <c r="I331" s="17"/>
    </row>
    <row r="335" spans="2:9" ht="22.5" customHeight="1" x14ac:dyDescent="0.4">
      <c r="B335" s="81" t="s">
        <v>71</v>
      </c>
      <c r="C335" s="82"/>
    </row>
    <row r="337" spans="2:6" x14ac:dyDescent="0.25">
      <c r="B337" s="2" t="s">
        <v>0</v>
      </c>
      <c r="C337" s="3">
        <v>7</v>
      </c>
      <c r="E337" s="84" t="s">
        <v>74</v>
      </c>
      <c r="F337" s="84" t="s">
        <v>73</v>
      </c>
    </row>
    <row r="338" spans="2:6" x14ac:dyDescent="0.25">
      <c r="B338" s="2"/>
      <c r="C338" s="4"/>
    </row>
    <row r="339" spans="2:6" x14ac:dyDescent="0.25">
      <c r="B339" s="5" t="s">
        <v>1</v>
      </c>
      <c r="C339" s="6">
        <v>44.18</v>
      </c>
      <c r="D339" s="85">
        <v>44.29</v>
      </c>
    </row>
    <row r="340" spans="2:6" x14ac:dyDescent="0.25">
      <c r="B340" s="2"/>
    </row>
    <row r="341" spans="2:6" x14ac:dyDescent="0.25">
      <c r="B341" s="7" t="s">
        <v>2</v>
      </c>
    </row>
    <row r="342" spans="2:6" x14ac:dyDescent="0.25">
      <c r="B342" t="s">
        <v>3</v>
      </c>
      <c r="E342" s="88">
        <v>1148.3399999999999</v>
      </c>
      <c r="F342" s="37">
        <v>1151.1600000000001</v>
      </c>
    </row>
    <row r="343" spans="2:6" x14ac:dyDescent="0.25">
      <c r="B343" t="s">
        <v>4</v>
      </c>
      <c r="E343" s="88">
        <f>C337*C339</f>
        <v>309.26</v>
      </c>
      <c r="F343" s="37">
        <f>C337*D339</f>
        <v>310.02999999999997</v>
      </c>
    </row>
    <row r="344" spans="2:6" x14ac:dyDescent="0.25">
      <c r="B344" t="s">
        <v>5</v>
      </c>
      <c r="E344" s="88">
        <v>565.77</v>
      </c>
      <c r="F344" s="37">
        <v>567.16</v>
      </c>
    </row>
    <row r="345" spans="2:6" x14ac:dyDescent="0.25">
      <c r="B345" t="s">
        <v>6</v>
      </c>
      <c r="E345" s="88">
        <v>316.36</v>
      </c>
      <c r="F345" s="37">
        <v>317.14</v>
      </c>
    </row>
    <row r="346" spans="2:6" x14ac:dyDescent="0.25">
      <c r="B346" t="s">
        <v>7</v>
      </c>
      <c r="E346" s="88">
        <v>290.67</v>
      </c>
      <c r="F346" s="37">
        <v>291.39</v>
      </c>
    </row>
    <row r="347" spans="2:6" x14ac:dyDescent="0.25">
      <c r="B347" t="s">
        <v>8</v>
      </c>
      <c r="E347" s="88">
        <v>22.380000000000003</v>
      </c>
      <c r="F347" s="37">
        <v>22.430000000000003</v>
      </c>
    </row>
    <row r="348" spans="2:6" x14ac:dyDescent="0.25">
      <c r="B348" t="s">
        <v>9</v>
      </c>
      <c r="E348" s="88">
        <v>371.53999999999996</v>
      </c>
      <c r="F348" s="37">
        <v>372.45</v>
      </c>
    </row>
    <row r="349" spans="2:6" ht="13.8" x14ac:dyDescent="0.25">
      <c r="B349" s="9"/>
      <c r="E349" s="89">
        <f>SUM(E342:E348)</f>
        <v>3024.32</v>
      </c>
      <c r="F349" s="87">
        <f>SUM(F342:F348)</f>
        <v>3031.7599999999993</v>
      </c>
    </row>
    <row r="351" spans="2:6" x14ac:dyDescent="0.25">
      <c r="B351" s="7" t="s">
        <v>10</v>
      </c>
    </row>
    <row r="352" spans="2:6" x14ac:dyDescent="0.25">
      <c r="B352" s="11" t="s">
        <v>62</v>
      </c>
      <c r="C352" s="12">
        <v>27.26</v>
      </c>
      <c r="D352" s="86">
        <v>27.32</v>
      </c>
    </row>
    <row r="354" spans="2:6" x14ac:dyDescent="0.25">
      <c r="B354" t="s">
        <v>3</v>
      </c>
      <c r="E354" s="88">
        <v>708.61</v>
      </c>
      <c r="F354" s="8">
        <v>710.35</v>
      </c>
    </row>
    <row r="355" spans="2:6" x14ac:dyDescent="0.25">
      <c r="B355" t="s">
        <v>4</v>
      </c>
      <c r="E355" s="88">
        <f>C337*C352</f>
        <v>190.82000000000002</v>
      </c>
      <c r="F355" s="37">
        <f>C337*D352</f>
        <v>191.24</v>
      </c>
    </row>
    <row r="356" spans="2:6" x14ac:dyDescent="0.25">
      <c r="B356" t="s">
        <v>5</v>
      </c>
      <c r="E356" s="88">
        <v>565.77</v>
      </c>
      <c r="F356" s="37">
        <v>567.16</v>
      </c>
    </row>
    <row r="357" spans="2:6" x14ac:dyDescent="0.25">
      <c r="B357" t="s">
        <v>6</v>
      </c>
      <c r="E357" s="88">
        <v>316.36</v>
      </c>
      <c r="F357" s="37">
        <v>317.14</v>
      </c>
    </row>
    <row r="358" spans="2:6" x14ac:dyDescent="0.25">
      <c r="B358" t="s">
        <v>7</v>
      </c>
      <c r="E358" s="88">
        <v>290.67</v>
      </c>
      <c r="F358" s="37">
        <v>291.39</v>
      </c>
    </row>
    <row r="359" spans="2:6" ht="13.8" x14ac:dyDescent="0.25">
      <c r="B359" s="9"/>
      <c r="E359" s="90">
        <f>SUM(E354:E358)</f>
        <v>2072.23</v>
      </c>
      <c r="F359" s="13">
        <f>SUM(F354:F358)</f>
        <v>2077.2799999999997</v>
      </c>
    </row>
    <row r="361" spans="2:6" x14ac:dyDescent="0.25">
      <c r="B361" s="14" t="s">
        <v>12</v>
      </c>
    </row>
    <row r="362" spans="2:6" x14ac:dyDescent="0.25">
      <c r="B362" t="s">
        <v>13</v>
      </c>
      <c r="E362" s="88">
        <v>39.809999999999995</v>
      </c>
      <c r="F362" s="37">
        <v>39.909999999999997</v>
      </c>
    </row>
    <row r="363" spans="2:6" x14ac:dyDescent="0.25">
      <c r="B363" t="s">
        <v>14</v>
      </c>
      <c r="E363" s="88">
        <v>95.43</v>
      </c>
      <c r="F363" s="37">
        <v>95.660000000000011</v>
      </c>
    </row>
    <row r="364" spans="2:6" x14ac:dyDescent="0.25">
      <c r="B364" t="s">
        <v>15</v>
      </c>
      <c r="E364" s="88">
        <v>99.56</v>
      </c>
      <c r="F364" s="37">
        <v>99.800000000000011</v>
      </c>
    </row>
    <row r="365" spans="2:6" x14ac:dyDescent="0.25">
      <c r="B365" t="s">
        <v>16</v>
      </c>
      <c r="E365" s="88">
        <v>136.32999999999998</v>
      </c>
      <c r="F365" s="37">
        <v>136.66999999999999</v>
      </c>
    </row>
    <row r="366" spans="2:6" x14ac:dyDescent="0.25">
      <c r="F366" s="37"/>
    </row>
    <row r="367" spans="2:6" x14ac:dyDescent="0.25">
      <c r="B367" s="14" t="s">
        <v>17</v>
      </c>
      <c r="F367" s="37"/>
    </row>
    <row r="368" spans="2:6" x14ac:dyDescent="0.25">
      <c r="B368" t="s">
        <v>18</v>
      </c>
      <c r="E368" s="88">
        <v>58.26</v>
      </c>
      <c r="F368" s="37">
        <v>58.4</v>
      </c>
    </row>
    <row r="369" spans="2:9" x14ac:dyDescent="0.25">
      <c r="B369" t="s">
        <v>19</v>
      </c>
      <c r="E369" s="88">
        <v>19.440000000000001</v>
      </c>
      <c r="F369" s="37">
        <v>19.490000000000002</v>
      </c>
    </row>
    <row r="370" spans="2:9" x14ac:dyDescent="0.25">
      <c r="B370" t="s">
        <v>20</v>
      </c>
      <c r="E370" s="88">
        <v>72.820000000000007</v>
      </c>
      <c r="F370" s="37">
        <v>73</v>
      </c>
    </row>
    <row r="371" spans="2:9" x14ac:dyDescent="0.25">
      <c r="B371" t="s">
        <v>21</v>
      </c>
      <c r="E371" s="88">
        <v>24.3</v>
      </c>
      <c r="F371" s="37">
        <v>24.360000000000003</v>
      </c>
    </row>
    <row r="372" spans="2:9" ht="13.8" thickBot="1" x14ac:dyDescent="0.3"/>
    <row r="373" spans="2:9" ht="15" thickTop="1" thickBot="1" x14ac:dyDescent="0.3">
      <c r="B373" s="5" t="s">
        <v>72</v>
      </c>
      <c r="E373" s="15">
        <f>8*E349+1*E359+4*F349+1*F359</f>
        <v>40471.11</v>
      </c>
    </row>
    <row r="374" spans="2:9" ht="21.6" thickTop="1" x14ac:dyDescent="0.25">
      <c r="B374" s="16" t="s">
        <v>23</v>
      </c>
    </row>
    <row r="376" spans="2:9" x14ac:dyDescent="0.25">
      <c r="B376" s="17"/>
      <c r="C376" s="17"/>
      <c r="D376" s="17"/>
      <c r="E376" s="17"/>
      <c r="F376" s="17"/>
      <c r="G376" s="17"/>
      <c r="H376" s="17"/>
      <c r="I376" s="17"/>
    </row>
    <row r="380" spans="2:9" ht="22.5" customHeight="1" x14ac:dyDescent="0.4">
      <c r="B380" s="81" t="s">
        <v>69</v>
      </c>
      <c r="C380" s="82"/>
    </row>
    <row r="382" spans="2:9" x14ac:dyDescent="0.25">
      <c r="B382" s="2" t="s">
        <v>0</v>
      </c>
      <c r="C382" s="3">
        <v>7</v>
      </c>
    </row>
    <row r="383" spans="2:9" x14ac:dyDescent="0.25">
      <c r="B383" s="2"/>
      <c r="C383" s="4"/>
    </row>
    <row r="384" spans="2:9" x14ac:dyDescent="0.25">
      <c r="B384" s="5" t="s">
        <v>1</v>
      </c>
      <c r="C384" s="6">
        <v>43.519999999999996</v>
      </c>
    </row>
    <row r="385" spans="2:6" x14ac:dyDescent="0.25">
      <c r="B385" s="2"/>
    </row>
    <row r="386" spans="2:6" x14ac:dyDescent="0.25">
      <c r="B386" s="7" t="s">
        <v>2</v>
      </c>
    </row>
    <row r="387" spans="2:6" x14ac:dyDescent="0.25">
      <c r="B387" t="s">
        <v>3</v>
      </c>
      <c r="E387" s="8">
        <v>1131.3599999999999</v>
      </c>
    </row>
    <row r="388" spans="2:6" x14ac:dyDescent="0.25">
      <c r="B388" t="s">
        <v>4</v>
      </c>
      <c r="E388" s="8">
        <f>C382*C384</f>
        <v>304.64</v>
      </c>
    </row>
    <row r="389" spans="2:6" x14ac:dyDescent="0.25">
      <c r="B389" t="s">
        <v>5</v>
      </c>
      <c r="E389" s="8">
        <v>557.4</v>
      </c>
    </row>
    <row r="390" spans="2:6" x14ac:dyDescent="0.25">
      <c r="B390" t="s">
        <v>6</v>
      </c>
      <c r="E390" s="8">
        <v>311.68</v>
      </c>
    </row>
    <row r="391" spans="2:6" x14ac:dyDescent="0.25">
      <c r="B391" t="s">
        <v>7</v>
      </c>
      <c r="E391" s="8">
        <v>286.37</v>
      </c>
      <c r="F391" s="26"/>
    </row>
    <row r="392" spans="2:6" x14ac:dyDescent="0.25">
      <c r="B392" t="s">
        <v>8</v>
      </c>
      <c r="E392" s="8">
        <v>22.040000000000003</v>
      </c>
    </row>
    <row r="393" spans="2:6" x14ac:dyDescent="0.25">
      <c r="B393" t="s">
        <v>9</v>
      </c>
      <c r="E393" s="8">
        <v>366.03999999999996</v>
      </c>
    </row>
    <row r="394" spans="2:6" ht="13.8" x14ac:dyDescent="0.25">
      <c r="B394" s="9"/>
      <c r="E394" s="10">
        <f>SUM(E387:E393)</f>
        <v>2979.5299999999997</v>
      </c>
    </row>
    <row r="396" spans="2:6" x14ac:dyDescent="0.25">
      <c r="B396" s="7" t="s">
        <v>10</v>
      </c>
    </row>
    <row r="397" spans="2:6" x14ac:dyDescent="0.25">
      <c r="B397" s="11" t="s">
        <v>62</v>
      </c>
      <c r="C397" s="12">
        <v>26.85</v>
      </c>
    </row>
    <row r="399" spans="2:6" x14ac:dyDescent="0.25">
      <c r="B399" t="s">
        <v>3</v>
      </c>
      <c r="E399" s="8">
        <v>698.13</v>
      </c>
    </row>
    <row r="400" spans="2:6" x14ac:dyDescent="0.25">
      <c r="B400" t="s">
        <v>4</v>
      </c>
      <c r="E400" s="8">
        <f>C382*C397</f>
        <v>187.95000000000002</v>
      </c>
    </row>
    <row r="401" spans="2:5" x14ac:dyDescent="0.25">
      <c r="B401" t="s">
        <v>5</v>
      </c>
      <c r="E401" s="8">
        <v>557.4</v>
      </c>
    </row>
    <row r="402" spans="2:5" x14ac:dyDescent="0.25">
      <c r="B402" t="s">
        <v>6</v>
      </c>
      <c r="E402" s="8">
        <v>311.68</v>
      </c>
    </row>
    <row r="403" spans="2:5" x14ac:dyDescent="0.25">
      <c r="B403" t="s">
        <v>7</v>
      </c>
      <c r="E403" s="8">
        <v>286.37</v>
      </c>
    </row>
    <row r="404" spans="2:5" ht="13.8" x14ac:dyDescent="0.25">
      <c r="B404" s="9"/>
      <c r="E404" s="13">
        <f>SUM(E399:E403)</f>
        <v>2041.5300000000002</v>
      </c>
    </row>
    <row r="406" spans="2:5" x14ac:dyDescent="0.25">
      <c r="B406" s="14" t="s">
        <v>12</v>
      </c>
    </row>
    <row r="407" spans="2:5" x14ac:dyDescent="0.25">
      <c r="B407" t="s">
        <v>13</v>
      </c>
      <c r="E407" s="8">
        <v>39.22</v>
      </c>
    </row>
    <row r="408" spans="2:5" x14ac:dyDescent="0.25">
      <c r="B408" t="s">
        <v>14</v>
      </c>
      <c r="E408" s="8">
        <v>94.01</v>
      </c>
    </row>
    <row r="409" spans="2:5" x14ac:dyDescent="0.25">
      <c r="B409" t="s">
        <v>15</v>
      </c>
      <c r="E409" s="8">
        <v>98.08</v>
      </c>
    </row>
    <row r="410" spans="2:5" x14ac:dyDescent="0.25">
      <c r="B410" t="s">
        <v>16</v>
      </c>
      <c r="E410" s="8">
        <v>134.31</v>
      </c>
    </row>
    <row r="412" spans="2:5" x14ac:dyDescent="0.25">
      <c r="B412" s="14" t="s">
        <v>17</v>
      </c>
    </row>
    <row r="413" spans="2:5" x14ac:dyDescent="0.25">
      <c r="B413" t="s">
        <v>18</v>
      </c>
      <c r="E413" s="8">
        <v>57.39</v>
      </c>
    </row>
    <row r="414" spans="2:5" x14ac:dyDescent="0.25">
      <c r="B414" t="s">
        <v>19</v>
      </c>
      <c r="E414" s="8">
        <v>19.150000000000002</v>
      </c>
    </row>
    <row r="415" spans="2:5" x14ac:dyDescent="0.25">
      <c r="B415" t="s">
        <v>20</v>
      </c>
      <c r="E415" s="8">
        <v>71.740000000000009</v>
      </c>
    </row>
    <row r="416" spans="2:5" x14ac:dyDescent="0.25">
      <c r="B416" t="s">
        <v>21</v>
      </c>
      <c r="E416" s="8">
        <v>23.94</v>
      </c>
    </row>
    <row r="417" spans="2:9" ht="13.8" thickBot="1" x14ac:dyDescent="0.3"/>
    <row r="418" spans="2:9" ht="15" thickTop="1" thickBot="1" x14ac:dyDescent="0.3">
      <c r="B418" s="5" t="s">
        <v>70</v>
      </c>
      <c r="E418" s="15">
        <f>12*E394+2*E404</f>
        <v>39837.42</v>
      </c>
    </row>
    <row r="419" spans="2:9" ht="21.6" thickTop="1" x14ac:dyDescent="0.25">
      <c r="B419" s="16" t="s">
        <v>23</v>
      </c>
    </row>
    <row r="421" spans="2:9" x14ac:dyDescent="0.25">
      <c r="B421" s="17"/>
      <c r="C421" s="17"/>
      <c r="D421" s="17"/>
      <c r="E421" s="17"/>
      <c r="F421" s="17"/>
      <c r="G421" s="17"/>
      <c r="H421" s="17"/>
      <c r="I421" s="17"/>
    </row>
    <row r="423" spans="2:9" ht="22.5" customHeight="1" x14ac:dyDescent="0.4">
      <c r="B423" s="81" t="s">
        <v>65</v>
      </c>
      <c r="C423" s="83"/>
    </row>
    <row r="425" spans="2:9" x14ac:dyDescent="0.25">
      <c r="B425" s="2" t="s">
        <v>0</v>
      </c>
      <c r="C425" s="3">
        <v>7</v>
      </c>
    </row>
    <row r="426" spans="2:9" x14ac:dyDescent="0.25">
      <c r="B426" s="2"/>
      <c r="C426" s="4"/>
    </row>
    <row r="427" spans="2:9" x14ac:dyDescent="0.25">
      <c r="B427" s="5" t="s">
        <v>1</v>
      </c>
      <c r="C427" s="6">
        <v>43.08</v>
      </c>
    </row>
    <row r="428" spans="2:9" x14ac:dyDescent="0.25">
      <c r="B428" s="2"/>
    </row>
    <row r="429" spans="2:9" x14ac:dyDescent="0.25">
      <c r="B429" s="7" t="s">
        <v>2</v>
      </c>
    </row>
    <row r="430" spans="2:9" x14ac:dyDescent="0.25">
      <c r="B430" t="s">
        <v>3</v>
      </c>
      <c r="E430" s="8">
        <v>1120.1500000000001</v>
      </c>
    </row>
    <row r="431" spans="2:9" x14ac:dyDescent="0.25">
      <c r="B431" t="s">
        <v>4</v>
      </c>
      <c r="E431" s="8">
        <f>C425*C427</f>
        <v>301.56</v>
      </c>
    </row>
    <row r="432" spans="2:9" x14ac:dyDescent="0.25">
      <c r="B432" t="s">
        <v>5</v>
      </c>
      <c r="E432" s="8">
        <v>551.88</v>
      </c>
    </row>
    <row r="433" spans="2:5" x14ac:dyDescent="0.25">
      <c r="B433" t="s">
        <v>6</v>
      </c>
      <c r="E433" s="8">
        <v>308.58999999999997</v>
      </c>
    </row>
    <row r="434" spans="2:5" x14ac:dyDescent="0.25">
      <c r="B434" t="s">
        <v>7</v>
      </c>
      <c r="E434" s="8">
        <v>283.52999999999997</v>
      </c>
    </row>
    <row r="435" spans="2:5" x14ac:dyDescent="0.25">
      <c r="B435" t="s">
        <v>8</v>
      </c>
      <c r="E435" s="8">
        <v>21.82</v>
      </c>
    </row>
    <row r="436" spans="2:5" x14ac:dyDescent="0.25">
      <c r="B436" t="s">
        <v>9</v>
      </c>
      <c r="E436" s="8">
        <v>362.40999999999997</v>
      </c>
    </row>
    <row r="437" spans="2:5" ht="13.8" x14ac:dyDescent="0.25">
      <c r="B437" s="9"/>
      <c r="E437" s="10">
        <f>SUM(E430:E436)</f>
        <v>2949.94</v>
      </c>
    </row>
    <row r="439" spans="2:5" x14ac:dyDescent="0.25">
      <c r="B439" s="7" t="s">
        <v>10</v>
      </c>
    </row>
    <row r="440" spans="2:5" x14ac:dyDescent="0.25">
      <c r="B440" s="11" t="s">
        <v>11</v>
      </c>
      <c r="C440" s="12">
        <v>26.580000000000002</v>
      </c>
    </row>
    <row r="441" spans="2:5" x14ac:dyDescent="0.25">
      <c r="B441" s="20"/>
    </row>
    <row r="442" spans="2:5" x14ac:dyDescent="0.25">
      <c r="B442" t="s">
        <v>3</v>
      </c>
      <c r="E442" s="8">
        <v>691.21</v>
      </c>
    </row>
    <row r="443" spans="2:5" x14ac:dyDescent="0.25">
      <c r="B443" t="s">
        <v>4</v>
      </c>
      <c r="E443" s="8">
        <f>C425*C440</f>
        <v>186.06</v>
      </c>
    </row>
    <row r="444" spans="2:5" x14ac:dyDescent="0.25">
      <c r="B444" t="s">
        <v>5</v>
      </c>
      <c r="E444" s="8">
        <v>551.88</v>
      </c>
    </row>
    <row r="445" spans="2:5" x14ac:dyDescent="0.25">
      <c r="B445" t="s">
        <v>6</v>
      </c>
      <c r="E445" s="8">
        <v>308.58999999999997</v>
      </c>
    </row>
    <row r="446" spans="2:5" x14ac:dyDescent="0.25">
      <c r="B446" t="s">
        <v>7</v>
      </c>
      <c r="E446" s="8">
        <v>283.52999999999997</v>
      </c>
    </row>
    <row r="447" spans="2:5" ht="13.8" x14ac:dyDescent="0.25">
      <c r="B447" s="9"/>
      <c r="E447" s="13">
        <f>SUM(E442:E446)</f>
        <v>2021.27</v>
      </c>
    </row>
    <row r="449" spans="2:9" x14ac:dyDescent="0.25">
      <c r="B449" s="14" t="s">
        <v>12</v>
      </c>
    </row>
    <row r="450" spans="2:9" x14ac:dyDescent="0.25">
      <c r="B450" t="s">
        <v>13</v>
      </c>
      <c r="E450" s="8">
        <v>38.83</v>
      </c>
    </row>
    <row r="451" spans="2:9" x14ac:dyDescent="0.25">
      <c r="B451" t="s">
        <v>14</v>
      </c>
      <c r="E451" s="8">
        <v>93.070000000000007</v>
      </c>
    </row>
    <row r="452" spans="2:9" x14ac:dyDescent="0.25">
      <c r="B452" t="s">
        <v>15</v>
      </c>
      <c r="E452" s="8">
        <v>97.100000000000009</v>
      </c>
    </row>
    <row r="453" spans="2:9" x14ac:dyDescent="0.25">
      <c r="B453" t="s">
        <v>16</v>
      </c>
      <c r="E453" s="8">
        <v>132.97999999999999</v>
      </c>
    </row>
    <row r="455" spans="2:9" x14ac:dyDescent="0.25">
      <c r="B455" s="14" t="s">
        <v>17</v>
      </c>
    </row>
    <row r="456" spans="2:9" x14ac:dyDescent="0.25">
      <c r="B456" t="s">
        <v>18</v>
      </c>
      <c r="E456" s="8">
        <v>56.82</v>
      </c>
    </row>
    <row r="457" spans="2:9" x14ac:dyDescent="0.25">
      <c r="B457" t="s">
        <v>19</v>
      </c>
      <c r="E457" s="8">
        <v>18.96</v>
      </c>
    </row>
    <row r="458" spans="2:9" x14ac:dyDescent="0.25">
      <c r="B458" t="s">
        <v>20</v>
      </c>
      <c r="E458" s="8">
        <v>71.02000000000001</v>
      </c>
    </row>
    <row r="459" spans="2:9" x14ac:dyDescent="0.25">
      <c r="B459" t="s">
        <v>21</v>
      </c>
      <c r="E459" s="8">
        <v>23.700000000000003</v>
      </c>
    </row>
    <row r="460" spans="2:9" ht="13.8" thickBot="1" x14ac:dyDescent="0.3"/>
    <row r="461" spans="2:9" ht="15" thickTop="1" thickBot="1" x14ac:dyDescent="0.3">
      <c r="B461" s="5" t="s">
        <v>67</v>
      </c>
      <c r="E461" s="15">
        <f>12*E437+2*E447</f>
        <v>39441.82</v>
      </c>
    </row>
    <row r="462" spans="2:9" ht="21.6" thickTop="1" x14ac:dyDescent="0.25">
      <c r="B462" s="16" t="s">
        <v>23</v>
      </c>
    </row>
    <row r="464" spans="2:9" x14ac:dyDescent="0.25">
      <c r="B464" s="17"/>
      <c r="C464" s="17"/>
      <c r="D464" s="17"/>
      <c r="E464" s="17"/>
      <c r="F464" s="17"/>
      <c r="G464" s="17"/>
      <c r="H464" s="17"/>
      <c r="I464" s="17"/>
    </row>
    <row r="466" spans="2:5" ht="22.5" customHeight="1" x14ac:dyDescent="0.4">
      <c r="B466" s="81" t="s">
        <v>66</v>
      </c>
      <c r="C466" s="82"/>
    </row>
    <row r="468" spans="2:5" x14ac:dyDescent="0.25">
      <c r="B468" s="2" t="s">
        <v>0</v>
      </c>
      <c r="C468" s="3">
        <v>6</v>
      </c>
    </row>
    <row r="469" spans="2:5" x14ac:dyDescent="0.25">
      <c r="B469" s="2"/>
      <c r="C469" s="4"/>
    </row>
    <row r="470" spans="2:5" x14ac:dyDescent="0.25">
      <c r="B470" s="5" t="s">
        <v>1</v>
      </c>
      <c r="C470" s="6">
        <v>42.65</v>
      </c>
    </row>
    <row r="471" spans="2:5" x14ac:dyDescent="0.25">
      <c r="B471" s="2"/>
    </row>
    <row r="472" spans="2:5" x14ac:dyDescent="0.25">
      <c r="B472" s="7" t="s">
        <v>2</v>
      </c>
    </row>
    <row r="473" spans="2:5" x14ac:dyDescent="0.25">
      <c r="B473" t="s">
        <v>3</v>
      </c>
      <c r="E473" s="8">
        <v>1109.05</v>
      </c>
    </row>
    <row r="474" spans="2:5" x14ac:dyDescent="0.25">
      <c r="B474" t="s">
        <v>4</v>
      </c>
      <c r="E474" s="8">
        <f>C468*C470</f>
        <v>255.89999999999998</v>
      </c>
    </row>
    <row r="475" spans="2:5" x14ac:dyDescent="0.25">
      <c r="B475" t="s">
        <v>5</v>
      </c>
      <c r="E475" s="8">
        <v>546.41</v>
      </c>
    </row>
    <row r="476" spans="2:5" x14ac:dyDescent="0.25">
      <c r="B476" t="s">
        <v>6</v>
      </c>
      <c r="E476" s="8">
        <v>305.52999999999997</v>
      </c>
    </row>
    <row r="477" spans="2:5" x14ac:dyDescent="0.25">
      <c r="B477" t="s">
        <v>7</v>
      </c>
      <c r="E477" s="8">
        <v>280.72000000000003</v>
      </c>
    </row>
    <row r="478" spans="2:5" x14ac:dyDescent="0.25">
      <c r="B478" t="s">
        <v>8</v>
      </c>
      <c r="E478" s="8">
        <v>21.6</v>
      </c>
    </row>
    <row r="479" spans="2:5" x14ac:dyDescent="0.25">
      <c r="B479" t="s">
        <v>9</v>
      </c>
      <c r="E479" s="8">
        <v>358.82</v>
      </c>
    </row>
    <row r="480" spans="2:5" ht="13.8" x14ac:dyDescent="0.25">
      <c r="B480" s="9"/>
      <c r="E480" s="10">
        <f>SUM(E473:E479)</f>
        <v>2878.0299999999997</v>
      </c>
    </row>
    <row r="482" spans="2:5" x14ac:dyDescent="0.25">
      <c r="B482" s="7" t="s">
        <v>10</v>
      </c>
    </row>
    <row r="483" spans="2:5" x14ac:dyDescent="0.25">
      <c r="B483" s="11" t="s">
        <v>11</v>
      </c>
      <c r="C483" s="12">
        <v>26.31</v>
      </c>
    </row>
    <row r="484" spans="2:5" x14ac:dyDescent="0.25">
      <c r="B484" s="20"/>
    </row>
    <row r="485" spans="2:5" x14ac:dyDescent="0.25">
      <c r="B485" t="s">
        <v>3</v>
      </c>
      <c r="E485" s="8">
        <v>684.36</v>
      </c>
    </row>
    <row r="486" spans="2:5" x14ac:dyDescent="0.25">
      <c r="B486" t="s">
        <v>4</v>
      </c>
      <c r="E486" s="8">
        <f>C468*C483</f>
        <v>157.85999999999999</v>
      </c>
    </row>
    <row r="487" spans="2:5" x14ac:dyDescent="0.25">
      <c r="B487" t="s">
        <v>5</v>
      </c>
      <c r="E487" s="8">
        <v>546.41</v>
      </c>
    </row>
    <row r="488" spans="2:5" x14ac:dyDescent="0.25">
      <c r="B488" t="s">
        <v>6</v>
      </c>
      <c r="E488" s="8">
        <v>305.52999999999997</v>
      </c>
    </row>
    <row r="489" spans="2:5" x14ac:dyDescent="0.25">
      <c r="B489" t="s">
        <v>7</v>
      </c>
      <c r="E489" s="8">
        <v>280.72000000000003</v>
      </c>
    </row>
    <row r="490" spans="2:5" ht="13.8" x14ac:dyDescent="0.25">
      <c r="B490" s="9"/>
      <c r="E490" s="13">
        <f>SUM(E485:E489)</f>
        <v>1974.88</v>
      </c>
    </row>
    <row r="492" spans="2:5" x14ac:dyDescent="0.25">
      <c r="B492" s="14" t="s">
        <v>12</v>
      </c>
    </row>
    <row r="493" spans="2:5" x14ac:dyDescent="0.25">
      <c r="B493" t="s">
        <v>13</v>
      </c>
      <c r="E493" s="8">
        <v>38.44</v>
      </c>
    </row>
    <row r="494" spans="2:5" x14ac:dyDescent="0.25">
      <c r="B494" t="s">
        <v>14</v>
      </c>
      <c r="E494" s="8">
        <v>92.14</v>
      </c>
    </row>
    <row r="495" spans="2:5" x14ac:dyDescent="0.25">
      <c r="B495" t="s">
        <v>15</v>
      </c>
      <c r="E495" s="8">
        <v>96.13</v>
      </c>
    </row>
    <row r="496" spans="2:5" x14ac:dyDescent="0.25">
      <c r="B496" t="s">
        <v>16</v>
      </c>
      <c r="E496" s="8">
        <v>131.66</v>
      </c>
    </row>
    <row r="498" spans="2:9" x14ac:dyDescent="0.25">
      <c r="B498" s="14" t="s">
        <v>17</v>
      </c>
    </row>
    <row r="499" spans="2:9" x14ac:dyDescent="0.25">
      <c r="B499" t="s">
        <v>18</v>
      </c>
      <c r="E499" s="8">
        <v>56.25</v>
      </c>
    </row>
    <row r="500" spans="2:9" x14ac:dyDescent="0.25">
      <c r="B500" t="s">
        <v>19</v>
      </c>
      <c r="E500" s="8">
        <v>18.77</v>
      </c>
    </row>
    <row r="501" spans="2:9" x14ac:dyDescent="0.25">
      <c r="B501" t="s">
        <v>20</v>
      </c>
      <c r="E501" s="8">
        <v>70.31</v>
      </c>
    </row>
    <row r="502" spans="2:9" x14ac:dyDescent="0.25">
      <c r="B502" t="s">
        <v>21</v>
      </c>
      <c r="E502" s="8">
        <v>23.46</v>
      </c>
    </row>
    <row r="503" spans="2:9" ht="13.8" thickBot="1" x14ac:dyDescent="0.3"/>
    <row r="504" spans="2:9" ht="15" thickTop="1" thickBot="1" x14ac:dyDescent="0.3">
      <c r="B504" s="5" t="s">
        <v>22</v>
      </c>
      <c r="E504" s="15">
        <f>12*E480+2*E490</f>
        <v>38486.120000000003</v>
      </c>
    </row>
    <row r="505" spans="2:9" ht="21.6" thickTop="1" x14ac:dyDescent="0.25">
      <c r="B505" s="16" t="s">
        <v>23</v>
      </c>
    </row>
    <row r="507" spans="2:9" x14ac:dyDescent="0.25">
      <c r="B507" s="17"/>
      <c r="C507" s="17"/>
      <c r="D507" s="17"/>
      <c r="E507" s="17"/>
      <c r="F507" s="17"/>
      <c r="G507" s="17"/>
      <c r="H507" s="17"/>
      <c r="I507" s="17"/>
    </row>
    <row r="509" spans="2:9" ht="21" x14ac:dyDescent="0.4">
      <c r="B509" s="1" t="s">
        <v>24</v>
      </c>
    </row>
    <row r="511" spans="2:9" x14ac:dyDescent="0.25">
      <c r="B511" s="2" t="s">
        <v>0</v>
      </c>
      <c r="C511" s="18">
        <v>5</v>
      </c>
    </row>
    <row r="512" spans="2:9" x14ac:dyDescent="0.25">
      <c r="B512" s="2"/>
      <c r="C512" s="4"/>
    </row>
    <row r="513" spans="2:9" x14ac:dyDescent="0.25">
      <c r="B513" s="5" t="s">
        <v>25</v>
      </c>
      <c r="C513" s="6">
        <v>42.65</v>
      </c>
    </row>
    <row r="514" spans="2:9" x14ac:dyDescent="0.25">
      <c r="B514" s="2"/>
    </row>
    <row r="515" spans="2:9" x14ac:dyDescent="0.25">
      <c r="B515" s="19" t="s">
        <v>2</v>
      </c>
      <c r="C515" s="20"/>
      <c r="D515" s="20"/>
      <c r="E515" s="21" t="s">
        <v>24</v>
      </c>
      <c r="F515" s="22"/>
      <c r="G515" s="20"/>
      <c r="H515" s="22"/>
      <c r="I515" s="22"/>
    </row>
    <row r="516" spans="2:9" x14ac:dyDescent="0.25">
      <c r="B516" t="s">
        <v>3</v>
      </c>
      <c r="E516" s="23">
        <v>1109.05</v>
      </c>
      <c r="F516" s="8"/>
      <c r="G516" s="24"/>
      <c r="H516" s="25"/>
      <c r="I516" s="26"/>
    </row>
    <row r="517" spans="2:9" x14ac:dyDescent="0.25">
      <c r="B517" t="s">
        <v>4</v>
      </c>
      <c r="E517" s="23">
        <f>C511*C513</f>
        <v>213.25</v>
      </c>
      <c r="F517" s="8"/>
      <c r="G517" s="24"/>
      <c r="H517" s="25"/>
      <c r="I517" s="26"/>
    </row>
    <row r="518" spans="2:9" x14ac:dyDescent="0.25">
      <c r="B518" t="s">
        <v>5</v>
      </c>
      <c r="E518" s="23">
        <v>546.41</v>
      </c>
      <c r="F518" s="8"/>
      <c r="G518" s="24"/>
      <c r="H518" s="25"/>
      <c r="I518" s="26"/>
    </row>
    <row r="519" spans="2:9" x14ac:dyDescent="0.25">
      <c r="B519" t="s">
        <v>6</v>
      </c>
      <c r="E519" s="23">
        <v>305.52999999999997</v>
      </c>
      <c r="F519" s="8"/>
      <c r="G519" s="24"/>
      <c r="H519" s="25"/>
      <c r="I519" s="26"/>
    </row>
    <row r="520" spans="2:9" x14ac:dyDescent="0.25">
      <c r="B520" t="s">
        <v>7</v>
      </c>
      <c r="E520" s="23">
        <v>280.72000000000003</v>
      </c>
      <c r="F520" s="8"/>
      <c r="G520" s="24"/>
      <c r="H520" s="25"/>
      <c r="I520" s="26"/>
    </row>
    <row r="521" spans="2:9" x14ac:dyDescent="0.25">
      <c r="B521" t="s">
        <v>8</v>
      </c>
      <c r="E521" s="23">
        <v>21.6</v>
      </c>
      <c r="F521" s="8"/>
      <c r="G521" s="24"/>
      <c r="H521" s="25"/>
      <c r="I521" s="26"/>
    </row>
    <row r="522" spans="2:9" x14ac:dyDescent="0.25">
      <c r="B522" t="s">
        <v>9</v>
      </c>
      <c r="E522" s="23">
        <v>358.82</v>
      </c>
      <c r="F522" s="8"/>
      <c r="G522" s="24"/>
      <c r="H522" s="25"/>
      <c r="I522" s="26"/>
    </row>
    <row r="523" spans="2:9" ht="13.8" x14ac:dyDescent="0.25">
      <c r="B523" s="9"/>
      <c r="C523" s="9"/>
      <c r="D523" s="9"/>
      <c r="E523" s="27">
        <f>SUM(E516:E522)</f>
        <v>2835.38</v>
      </c>
      <c r="F523" s="28"/>
      <c r="G523" s="29"/>
      <c r="H523" s="30"/>
      <c r="I523" s="30"/>
    </row>
    <row r="525" spans="2:9" x14ac:dyDescent="0.25">
      <c r="B525" s="5" t="s">
        <v>26</v>
      </c>
      <c r="C525" s="6">
        <v>26.31</v>
      </c>
      <c r="D525" s="5"/>
      <c r="E525" s="5" t="s">
        <v>27</v>
      </c>
      <c r="F525" s="6">
        <v>684.36</v>
      </c>
    </row>
    <row r="527" spans="2:9" x14ac:dyDescent="0.25">
      <c r="B527" s="31" t="s">
        <v>10</v>
      </c>
      <c r="D527" s="20"/>
      <c r="E527" s="32" t="s">
        <v>28</v>
      </c>
      <c r="F527" s="22" t="s">
        <v>63</v>
      </c>
      <c r="G527" s="22"/>
      <c r="H527" s="22"/>
      <c r="I527" s="22"/>
    </row>
    <row r="528" spans="2:9" x14ac:dyDescent="0.25">
      <c r="B528" t="s">
        <v>3</v>
      </c>
      <c r="E528" s="8">
        <v>684.36</v>
      </c>
      <c r="F528" s="33">
        <v>0</v>
      </c>
      <c r="H528" s="25"/>
      <c r="I528" s="26"/>
    </row>
    <row r="529" spans="2:9" x14ac:dyDescent="0.25">
      <c r="B529" t="s">
        <v>4</v>
      </c>
      <c r="E529" s="8">
        <f>C511*C525</f>
        <v>131.54999999999998</v>
      </c>
      <c r="F529" s="33">
        <v>0</v>
      </c>
      <c r="H529" s="25"/>
      <c r="I529" s="26"/>
    </row>
    <row r="530" spans="2:9" x14ac:dyDescent="0.25">
      <c r="B530" t="s">
        <v>5</v>
      </c>
      <c r="E530" s="8">
        <v>546.41</v>
      </c>
      <c r="F530" s="33">
        <v>0</v>
      </c>
      <c r="H530" s="25"/>
      <c r="I530" s="26"/>
    </row>
    <row r="531" spans="2:9" ht="13.8" x14ac:dyDescent="0.25">
      <c r="B531" t="s">
        <v>6</v>
      </c>
      <c r="C531" s="9"/>
      <c r="E531" s="8">
        <v>305.52999999999997</v>
      </c>
      <c r="F531" s="33">
        <v>0</v>
      </c>
      <c r="H531" s="25"/>
      <c r="I531" s="26"/>
    </row>
    <row r="532" spans="2:9" x14ac:dyDescent="0.25">
      <c r="B532" t="s">
        <v>7</v>
      </c>
      <c r="E532" s="8">
        <v>280.72000000000003</v>
      </c>
      <c r="F532" s="33">
        <v>0</v>
      </c>
      <c r="H532" s="25"/>
      <c r="I532" s="26"/>
    </row>
    <row r="533" spans="2:9" ht="13.8" x14ac:dyDescent="0.25">
      <c r="B533" s="9"/>
      <c r="D533" s="9"/>
      <c r="E533" s="28">
        <f>SUM(E528:E532)</f>
        <v>1948.57</v>
      </c>
      <c r="F533" s="34">
        <f>SUM(F528:F532)</f>
        <v>0</v>
      </c>
      <c r="G533" s="9"/>
      <c r="H533" s="9"/>
      <c r="I533" s="30"/>
    </row>
    <row r="535" spans="2:9" x14ac:dyDescent="0.25">
      <c r="B535" s="14" t="s">
        <v>12</v>
      </c>
      <c r="D535" s="20"/>
      <c r="E535" s="32" t="s">
        <v>24</v>
      </c>
      <c r="F535" s="22"/>
      <c r="G535" s="22"/>
      <c r="H535" s="22"/>
      <c r="I535" s="22"/>
    </row>
    <row r="536" spans="2:9" x14ac:dyDescent="0.25">
      <c r="B536" t="s">
        <v>13</v>
      </c>
      <c r="E536" s="35">
        <v>38.44</v>
      </c>
      <c r="F536" s="8"/>
      <c r="G536" s="36"/>
      <c r="H536" s="25"/>
      <c r="I536" s="26"/>
    </row>
    <row r="537" spans="2:9" x14ac:dyDescent="0.25">
      <c r="B537" t="s">
        <v>14</v>
      </c>
      <c r="E537" s="35">
        <v>92.14</v>
      </c>
      <c r="F537" s="8"/>
      <c r="G537" s="36"/>
      <c r="H537" s="25"/>
      <c r="I537" s="26"/>
    </row>
    <row r="538" spans="2:9" x14ac:dyDescent="0.25">
      <c r="B538" t="s">
        <v>15</v>
      </c>
      <c r="E538" s="35">
        <v>96.13</v>
      </c>
      <c r="F538" s="8"/>
      <c r="G538" s="36"/>
      <c r="H538" s="25"/>
      <c r="I538" s="26"/>
    </row>
    <row r="539" spans="2:9" x14ac:dyDescent="0.25">
      <c r="B539" t="s">
        <v>16</v>
      </c>
      <c r="E539" s="35">
        <v>131.66</v>
      </c>
      <c r="F539" s="8"/>
      <c r="G539" s="36"/>
      <c r="H539" s="25"/>
      <c r="I539" s="26"/>
    </row>
    <row r="541" spans="2:9" x14ac:dyDescent="0.25">
      <c r="B541" s="14" t="s">
        <v>17</v>
      </c>
      <c r="D541" s="20"/>
      <c r="E541" s="32" t="s">
        <v>24</v>
      </c>
      <c r="F541" s="22"/>
      <c r="G541" s="22"/>
      <c r="H541" s="22"/>
      <c r="I541" s="22"/>
    </row>
    <row r="542" spans="2:9" x14ac:dyDescent="0.25">
      <c r="B542" t="s">
        <v>18</v>
      </c>
      <c r="E542" s="35">
        <v>56.25</v>
      </c>
      <c r="F542" s="8"/>
      <c r="H542" s="25"/>
      <c r="I542" s="26"/>
    </row>
    <row r="543" spans="2:9" x14ac:dyDescent="0.25">
      <c r="B543" t="s">
        <v>19</v>
      </c>
      <c r="E543" s="35">
        <v>18.77</v>
      </c>
      <c r="F543" s="8"/>
      <c r="H543" s="25"/>
      <c r="I543" s="26"/>
    </row>
    <row r="544" spans="2:9" x14ac:dyDescent="0.25">
      <c r="B544" t="s">
        <v>20</v>
      </c>
      <c r="E544" s="35">
        <v>70.31</v>
      </c>
      <c r="F544" s="8"/>
      <c r="H544" s="25"/>
      <c r="I544" s="26"/>
    </row>
    <row r="545" spans="2:11" x14ac:dyDescent="0.25">
      <c r="B545" t="s">
        <v>21</v>
      </c>
      <c r="E545" s="35">
        <v>23.46</v>
      </c>
      <c r="F545" s="37"/>
      <c r="H545" s="25"/>
      <c r="I545" s="26"/>
    </row>
    <row r="546" spans="2:11" ht="13.8" thickBot="1" x14ac:dyDescent="0.3"/>
    <row r="547" spans="2:11" ht="15" thickTop="1" thickBot="1" x14ac:dyDescent="0.3">
      <c r="B547" s="5" t="s">
        <v>30</v>
      </c>
      <c r="E547" s="15">
        <f>12*E523+2*E533</f>
        <v>37921.699999999997</v>
      </c>
    </row>
    <row r="548" spans="2:11" ht="22.2" thickTop="1" thickBot="1" x14ac:dyDescent="0.3">
      <c r="B548" s="16" t="s">
        <v>23</v>
      </c>
      <c r="E548" s="38"/>
    </row>
    <row r="549" spans="2:11" ht="13.8" thickTop="1" x14ac:dyDescent="0.25">
      <c r="E549" s="38"/>
      <c r="F549" s="75" t="s">
        <v>31</v>
      </c>
      <c r="G549" s="40">
        <f>E552/E547</f>
        <v>0.94861596394676395</v>
      </c>
      <c r="H549" s="76" t="s">
        <v>32</v>
      </c>
    </row>
    <row r="550" spans="2:11" ht="13.8" thickBot="1" x14ac:dyDescent="0.3">
      <c r="E550" s="38"/>
      <c r="F550" s="42">
        <f>E547-E552</f>
        <v>1948.5699999999997</v>
      </c>
      <c r="G550" s="43"/>
      <c r="H550" s="44">
        <f>1-G549</f>
        <v>5.1384036053236049E-2</v>
      </c>
    </row>
    <row r="551" spans="2:11" ht="14.4" thickTop="1" thickBot="1" x14ac:dyDescent="0.3">
      <c r="E551" s="38"/>
    </row>
    <row r="552" spans="2:11" ht="15" thickTop="1" thickBot="1" x14ac:dyDescent="0.3">
      <c r="B552" s="11" t="s">
        <v>33</v>
      </c>
      <c r="C552" s="11"/>
      <c r="D552" s="11"/>
      <c r="E552" s="45">
        <f>12*E523+E533</f>
        <v>35973.129999999997</v>
      </c>
      <c r="K552" s="36"/>
    </row>
    <row r="553" spans="2:11" ht="21.6" thickTop="1" x14ac:dyDescent="0.25">
      <c r="B553" s="16" t="s">
        <v>23</v>
      </c>
    </row>
    <row r="554" spans="2:11" x14ac:dyDescent="0.25">
      <c r="K554" s="46"/>
    </row>
    <row r="555" spans="2:11" hidden="1" x14ac:dyDescent="0.25">
      <c r="C555" s="26">
        <f>E547/1568</f>
        <v>24.184757653061222</v>
      </c>
      <c r="D555" s="26">
        <f>E547/1680</f>
        <v>22.572440476190476</v>
      </c>
      <c r="E555" s="26">
        <f>E552/1680</f>
        <v>21.412577380952378</v>
      </c>
      <c r="F555">
        <f>E555/C555</f>
        <v>0.88537489968364635</v>
      </c>
      <c r="G555">
        <f>D555/C555</f>
        <v>0.93333333333333335</v>
      </c>
      <c r="H555">
        <f>E552/E659</f>
        <v>0.88298074449639363</v>
      </c>
      <c r="K555" s="46"/>
    </row>
    <row r="556" spans="2:11" ht="13.8" thickBot="1" x14ac:dyDescent="0.3">
      <c r="C556" s="26"/>
      <c r="D556" s="26"/>
      <c r="E556" s="26"/>
      <c r="K556" s="46"/>
    </row>
    <row r="557" spans="2:11" ht="14.4" thickTop="1" x14ac:dyDescent="0.25">
      <c r="B557" s="47" t="s">
        <v>34</v>
      </c>
      <c r="C557" s="48" t="s">
        <v>35</v>
      </c>
      <c r="D557" s="49" t="s">
        <v>36</v>
      </c>
      <c r="E557" s="50"/>
      <c r="F557" s="50"/>
      <c r="G557" s="51"/>
      <c r="H557" s="52">
        <f>1-G555</f>
        <v>6.6666666666666652E-2</v>
      </c>
      <c r="K557" s="46"/>
    </row>
    <row r="558" spans="2:11" ht="13.8" x14ac:dyDescent="0.25">
      <c r="B558" s="47" t="s">
        <v>37</v>
      </c>
      <c r="C558" s="53"/>
      <c r="D558" s="54"/>
      <c r="E558" s="54"/>
      <c r="F558" s="54"/>
      <c r="G558" s="54"/>
      <c r="H558" s="55"/>
      <c r="K558" s="46"/>
    </row>
    <row r="559" spans="2:11" ht="14.4" thickBot="1" x14ac:dyDescent="0.3">
      <c r="B559" s="47" t="s">
        <v>38</v>
      </c>
      <c r="C559" s="56" t="s">
        <v>39</v>
      </c>
      <c r="D559" s="57" t="s">
        <v>40</v>
      </c>
      <c r="E559" s="58"/>
      <c r="F559" s="58"/>
      <c r="G559" s="59"/>
      <c r="H559" s="60">
        <f>1-F555</f>
        <v>0.11462510031635365</v>
      </c>
      <c r="K559" s="46"/>
    </row>
    <row r="560" spans="2:11" ht="13.8" thickTop="1" x14ac:dyDescent="0.25"/>
    <row r="562" spans="1:9" ht="13.8" thickBot="1" x14ac:dyDescent="0.3"/>
    <row r="563" spans="1:9" s="65" customFormat="1" ht="22.2" thickTop="1" thickBot="1" x14ac:dyDescent="0.45">
      <c r="A563"/>
      <c r="B563" s="61" t="s">
        <v>41</v>
      </c>
      <c r="C563" s="62"/>
      <c r="D563" s="62"/>
      <c r="E563" s="62"/>
      <c r="F563" s="63">
        <f>E659-E552</f>
        <v>4767.4300000000076</v>
      </c>
      <c r="G563" s="62"/>
      <c r="H563" s="64">
        <f>1-H555</f>
        <v>0.11701925550360637</v>
      </c>
    </row>
    <row r="564" spans="1:9" ht="13.8" thickTop="1" x14ac:dyDescent="0.25"/>
    <row r="565" spans="1:9" x14ac:dyDescent="0.25">
      <c r="B565" s="17"/>
      <c r="C565" s="17"/>
      <c r="D565" s="17"/>
      <c r="E565" s="17"/>
      <c r="F565" s="17"/>
      <c r="G565" s="17"/>
      <c r="H565" s="17"/>
      <c r="I565" s="17"/>
    </row>
    <row r="566" spans="1:9" ht="21" x14ac:dyDescent="0.4">
      <c r="A566" s="65"/>
    </row>
    <row r="567" spans="1:9" ht="22.5" customHeight="1" x14ac:dyDescent="0.4">
      <c r="B567" s="1" t="s">
        <v>42</v>
      </c>
    </row>
    <row r="569" spans="1:9" x14ac:dyDescent="0.25">
      <c r="B569" s="2" t="s">
        <v>0</v>
      </c>
      <c r="C569" s="3">
        <v>5</v>
      </c>
    </row>
    <row r="570" spans="1:9" x14ac:dyDescent="0.25">
      <c r="B570" s="2"/>
      <c r="C570" s="4"/>
    </row>
    <row r="571" spans="1:9" x14ac:dyDescent="0.25">
      <c r="B571" s="5" t="s">
        <v>1</v>
      </c>
      <c r="C571" s="6">
        <v>42.65</v>
      </c>
    </row>
    <row r="572" spans="1:9" x14ac:dyDescent="0.25">
      <c r="B572" s="2"/>
    </row>
    <row r="573" spans="1:9" x14ac:dyDescent="0.25">
      <c r="B573" s="7" t="s">
        <v>2</v>
      </c>
    </row>
    <row r="574" spans="1:9" x14ac:dyDescent="0.25">
      <c r="B574" t="s">
        <v>3</v>
      </c>
      <c r="E574" s="8">
        <v>1109.05</v>
      </c>
    </row>
    <row r="575" spans="1:9" x14ac:dyDescent="0.25">
      <c r="B575" t="s">
        <v>4</v>
      </c>
      <c r="E575" s="8">
        <f>C569*C571</f>
        <v>213.25</v>
      </c>
    </row>
    <row r="576" spans="1:9" x14ac:dyDescent="0.25">
      <c r="B576" t="s">
        <v>5</v>
      </c>
      <c r="E576" s="8">
        <v>546.41</v>
      </c>
    </row>
    <row r="577" spans="2:5" x14ac:dyDescent="0.25">
      <c r="B577" t="s">
        <v>6</v>
      </c>
      <c r="E577" s="8">
        <v>305.52999999999997</v>
      </c>
    </row>
    <row r="578" spans="2:5" x14ac:dyDescent="0.25">
      <c r="B578" t="s">
        <v>7</v>
      </c>
      <c r="E578" s="8">
        <v>280.72000000000003</v>
      </c>
    </row>
    <row r="579" spans="2:5" x14ac:dyDescent="0.25">
      <c r="B579" t="s">
        <v>8</v>
      </c>
      <c r="E579" s="8">
        <v>21.6</v>
      </c>
    </row>
    <row r="580" spans="2:5" x14ac:dyDescent="0.25">
      <c r="B580" t="s">
        <v>9</v>
      </c>
      <c r="E580" s="8">
        <v>358.82</v>
      </c>
    </row>
    <row r="581" spans="2:5" ht="13.8" x14ac:dyDescent="0.25">
      <c r="B581" s="9"/>
      <c r="E581" s="10">
        <f>SUM(E574:E580)</f>
        <v>2835.38</v>
      </c>
    </row>
    <row r="583" spans="2:5" x14ac:dyDescent="0.25">
      <c r="B583" s="7" t="s">
        <v>10</v>
      </c>
    </row>
    <row r="584" spans="2:5" x14ac:dyDescent="0.25">
      <c r="B584" s="11" t="s">
        <v>11</v>
      </c>
      <c r="C584" s="12">
        <v>26.31</v>
      </c>
    </row>
    <row r="585" spans="2:5" x14ac:dyDescent="0.25">
      <c r="B585" s="20"/>
    </row>
    <row r="586" spans="2:5" x14ac:dyDescent="0.25">
      <c r="B586" t="s">
        <v>3</v>
      </c>
      <c r="E586" s="8">
        <v>684.36</v>
      </c>
    </row>
    <row r="587" spans="2:5" x14ac:dyDescent="0.25">
      <c r="B587" t="s">
        <v>4</v>
      </c>
      <c r="E587" s="8">
        <f>C569*C584</f>
        <v>131.54999999999998</v>
      </c>
    </row>
    <row r="588" spans="2:5" x14ac:dyDescent="0.25">
      <c r="B588" t="s">
        <v>5</v>
      </c>
      <c r="E588" s="8">
        <v>546.41</v>
      </c>
    </row>
    <row r="589" spans="2:5" x14ac:dyDescent="0.25">
      <c r="B589" t="s">
        <v>6</v>
      </c>
      <c r="E589" s="8">
        <v>305.52999999999997</v>
      </c>
    </row>
    <row r="590" spans="2:5" x14ac:dyDescent="0.25">
      <c r="B590" t="s">
        <v>7</v>
      </c>
      <c r="E590" s="8">
        <v>280.72000000000003</v>
      </c>
    </row>
    <row r="591" spans="2:5" ht="13.8" x14ac:dyDescent="0.25">
      <c r="B591" s="9"/>
      <c r="E591" s="13">
        <f>SUM(E586:E590)</f>
        <v>1948.57</v>
      </c>
    </row>
    <row r="593" spans="2:5" x14ac:dyDescent="0.25">
      <c r="B593" s="14" t="s">
        <v>12</v>
      </c>
    </row>
    <row r="594" spans="2:5" x14ac:dyDescent="0.25">
      <c r="B594" t="s">
        <v>13</v>
      </c>
      <c r="E594" s="8">
        <v>38.44</v>
      </c>
    </row>
    <row r="595" spans="2:5" x14ac:dyDescent="0.25">
      <c r="B595" t="s">
        <v>14</v>
      </c>
      <c r="E595" s="8">
        <v>92.14</v>
      </c>
    </row>
    <row r="596" spans="2:5" x14ac:dyDescent="0.25">
      <c r="B596" t="s">
        <v>15</v>
      </c>
      <c r="E596" s="8">
        <v>96.13</v>
      </c>
    </row>
    <row r="597" spans="2:5" x14ac:dyDescent="0.25">
      <c r="B597" t="s">
        <v>16</v>
      </c>
      <c r="E597" s="8">
        <v>131.66</v>
      </c>
    </row>
    <row r="599" spans="2:5" x14ac:dyDescent="0.25">
      <c r="B599" s="14" t="s">
        <v>17</v>
      </c>
    </row>
    <row r="600" spans="2:5" x14ac:dyDescent="0.25">
      <c r="B600" t="s">
        <v>18</v>
      </c>
      <c r="E600" s="8">
        <v>56.25</v>
      </c>
    </row>
    <row r="601" spans="2:5" x14ac:dyDescent="0.25">
      <c r="B601" t="s">
        <v>19</v>
      </c>
      <c r="E601" s="8">
        <v>18.77</v>
      </c>
    </row>
    <row r="602" spans="2:5" x14ac:dyDescent="0.25">
      <c r="B602" t="s">
        <v>20</v>
      </c>
      <c r="E602" s="8">
        <v>70.31</v>
      </c>
    </row>
    <row r="603" spans="2:5" x14ac:dyDescent="0.25">
      <c r="B603" t="s">
        <v>21</v>
      </c>
      <c r="E603" s="8">
        <v>23.46</v>
      </c>
    </row>
    <row r="604" spans="2:5" ht="13.8" thickBot="1" x14ac:dyDescent="0.3"/>
    <row r="605" spans="2:5" ht="15" thickTop="1" thickBot="1" x14ac:dyDescent="0.3">
      <c r="B605" s="5" t="s">
        <v>43</v>
      </c>
      <c r="E605" s="15">
        <f>12*E581+2*E591</f>
        <v>37921.699999999997</v>
      </c>
    </row>
    <row r="606" spans="2:5" ht="21.6" thickTop="1" x14ac:dyDescent="0.25">
      <c r="B606" s="16" t="s">
        <v>23</v>
      </c>
    </row>
    <row r="608" spans="2:5" ht="13.8" thickBot="1" x14ac:dyDescent="0.3"/>
    <row r="609" spans="1:9" ht="15" thickTop="1" thickBot="1" x14ac:dyDescent="0.3">
      <c r="B609" s="11" t="s">
        <v>44</v>
      </c>
      <c r="C609" s="11"/>
      <c r="E609" s="45">
        <f>E664-E605</f>
        <v>1205.7700000000041</v>
      </c>
    </row>
    <row r="610" spans="1:9" ht="52.5" customHeight="1" thickTop="1" x14ac:dyDescent="0.25">
      <c r="B610" s="16" t="s">
        <v>45</v>
      </c>
    </row>
    <row r="613" spans="1:9" x14ac:dyDescent="0.25">
      <c r="B613" s="17"/>
      <c r="C613" s="17"/>
      <c r="D613" s="17"/>
      <c r="E613" s="17"/>
      <c r="F613" s="17"/>
      <c r="G613" s="17"/>
      <c r="H613" s="17"/>
      <c r="I613" s="17"/>
    </row>
    <row r="615" spans="1:9" ht="22.5" customHeight="1" x14ac:dyDescent="0.4">
      <c r="B615" s="1" t="s">
        <v>46</v>
      </c>
    </row>
    <row r="617" spans="1:9" x14ac:dyDescent="0.25">
      <c r="B617" s="2" t="s">
        <v>0</v>
      </c>
      <c r="C617" s="18">
        <v>5</v>
      </c>
    </row>
    <row r="618" spans="1:9" x14ac:dyDescent="0.25">
      <c r="B618" s="2"/>
      <c r="C618" s="4"/>
    </row>
    <row r="619" spans="1:9" x14ac:dyDescent="0.25">
      <c r="B619" s="5" t="s">
        <v>47</v>
      </c>
      <c r="C619" s="6">
        <v>44.65</v>
      </c>
    </row>
    <row r="620" spans="1:9" x14ac:dyDescent="0.25">
      <c r="B620" s="2"/>
      <c r="C620" s="4"/>
    </row>
    <row r="621" spans="1:9" x14ac:dyDescent="0.25">
      <c r="B621" s="11" t="s">
        <v>48</v>
      </c>
      <c r="C621" s="12">
        <v>42.65</v>
      </c>
    </row>
    <row r="623" spans="1:9" s="20" customFormat="1" x14ac:dyDescent="0.25">
      <c r="A623"/>
      <c r="E623" s="21" t="s">
        <v>49</v>
      </c>
      <c r="F623" s="22" t="s">
        <v>50</v>
      </c>
      <c r="H623" s="22" t="s">
        <v>51</v>
      </c>
      <c r="I623" s="22" t="s">
        <v>52</v>
      </c>
    </row>
    <row r="624" spans="1:9" x14ac:dyDescent="0.25">
      <c r="B624" t="s">
        <v>3</v>
      </c>
      <c r="E624" s="8">
        <v>1161.3</v>
      </c>
      <c r="F624" s="8">
        <v>1109.05</v>
      </c>
      <c r="G624" s="24">
        <f t="shared" ref="G624:G630" si="0">F624/E624</f>
        <v>0.95500731938344963</v>
      </c>
      <c r="H624" s="25">
        <f t="shared" ref="H624:H630" si="1">1-G624</f>
        <v>4.4992680616550373E-2</v>
      </c>
      <c r="I624" s="26">
        <f t="shared" ref="I624:I631" si="2">E624-F624</f>
        <v>52.25</v>
      </c>
    </row>
    <row r="625" spans="1:9" x14ac:dyDescent="0.25">
      <c r="B625" t="s">
        <v>4</v>
      </c>
      <c r="E625" s="8">
        <f>C619*C617</f>
        <v>223.25</v>
      </c>
      <c r="F625" s="8">
        <f>C617*C621</f>
        <v>213.25</v>
      </c>
      <c r="G625" s="24">
        <f t="shared" si="0"/>
        <v>0.95520716685330342</v>
      </c>
      <c r="H625" s="25">
        <f t="shared" si="1"/>
        <v>4.4792833146696576E-2</v>
      </c>
      <c r="I625" s="26">
        <f t="shared" si="2"/>
        <v>10</v>
      </c>
    </row>
    <row r="626" spans="1:9" x14ac:dyDescent="0.25">
      <c r="A626" s="20"/>
      <c r="B626" t="s">
        <v>5</v>
      </c>
      <c r="E626" s="8">
        <v>575.16</v>
      </c>
      <c r="F626" s="8">
        <v>546.41</v>
      </c>
      <c r="G626" s="24">
        <f t="shared" si="0"/>
        <v>0.95001390917309969</v>
      </c>
      <c r="H626" s="25">
        <f t="shared" si="1"/>
        <v>4.9986090826900309E-2</v>
      </c>
      <c r="I626" s="26">
        <f t="shared" si="2"/>
        <v>28.75</v>
      </c>
    </row>
    <row r="627" spans="1:9" x14ac:dyDescent="0.25">
      <c r="B627" t="s">
        <v>6</v>
      </c>
      <c r="E627" s="8">
        <v>318.26</v>
      </c>
      <c r="F627" s="8">
        <v>305.52999999999997</v>
      </c>
      <c r="G627" s="24">
        <f t="shared" si="0"/>
        <v>0.96000125683403503</v>
      </c>
      <c r="H627" s="25">
        <f t="shared" si="1"/>
        <v>3.9998743165964967E-2</v>
      </c>
      <c r="I627" s="26">
        <f t="shared" si="2"/>
        <v>12.730000000000018</v>
      </c>
    </row>
    <row r="628" spans="1:9" x14ac:dyDescent="0.25">
      <c r="B628" t="s">
        <v>7</v>
      </c>
      <c r="E628" s="8">
        <v>292.41000000000003</v>
      </c>
      <c r="F628" s="8">
        <v>280.72000000000003</v>
      </c>
      <c r="G628" s="24">
        <f t="shared" si="0"/>
        <v>0.96002188707636538</v>
      </c>
      <c r="H628" s="25">
        <f t="shared" si="1"/>
        <v>3.9978112923634623E-2</v>
      </c>
      <c r="I628" s="26">
        <f t="shared" si="2"/>
        <v>11.689999999999998</v>
      </c>
    </row>
    <row r="629" spans="1:9" x14ac:dyDescent="0.25">
      <c r="B629" t="s">
        <v>8</v>
      </c>
      <c r="E629" s="8">
        <v>22.5</v>
      </c>
      <c r="F629" s="8">
        <v>21.6</v>
      </c>
      <c r="G629" s="24">
        <f t="shared" si="0"/>
        <v>0.96000000000000008</v>
      </c>
      <c r="H629" s="25">
        <f t="shared" si="1"/>
        <v>3.9999999999999925E-2</v>
      </c>
      <c r="I629" s="26">
        <f t="shared" si="2"/>
        <v>0.89999999999999858</v>
      </c>
    </row>
    <row r="630" spans="1:9" x14ac:dyDescent="0.25">
      <c r="B630" t="s">
        <v>9</v>
      </c>
      <c r="E630" s="8">
        <v>373.77</v>
      </c>
      <c r="F630" s="8">
        <v>358.82</v>
      </c>
      <c r="G630" s="24">
        <f t="shared" si="0"/>
        <v>0.96000214035369347</v>
      </c>
      <c r="H630" s="25">
        <f t="shared" si="1"/>
        <v>3.9997859646306533E-2</v>
      </c>
      <c r="I630" s="26">
        <f t="shared" si="2"/>
        <v>14.949999999999989</v>
      </c>
    </row>
    <row r="631" spans="1:9" s="9" customFormat="1" ht="13.8" x14ac:dyDescent="0.25">
      <c r="A631"/>
      <c r="E631" s="28">
        <f>SUM(E624:E630)</f>
        <v>2966.65</v>
      </c>
      <c r="F631" s="28">
        <f>SUM(F624:F630)</f>
        <v>2835.38</v>
      </c>
      <c r="G631" s="29"/>
      <c r="H631" s="30"/>
      <c r="I631" s="30">
        <f t="shared" si="2"/>
        <v>131.26999999999998</v>
      </c>
    </row>
    <row r="632" spans="1:9" x14ac:dyDescent="0.25">
      <c r="E632" s="13"/>
      <c r="F632" s="13"/>
      <c r="G632" s="66"/>
      <c r="H632" s="74"/>
    </row>
    <row r="633" spans="1:9" x14ac:dyDescent="0.25">
      <c r="B633" s="5" t="s">
        <v>53</v>
      </c>
      <c r="C633" s="67">
        <v>44.65</v>
      </c>
      <c r="D633" s="5"/>
      <c r="E633" s="5" t="s">
        <v>54</v>
      </c>
      <c r="F633" s="67">
        <v>1161.3</v>
      </c>
    </row>
    <row r="634" spans="1:9" ht="13.8" x14ac:dyDescent="0.25">
      <c r="A634" s="9"/>
      <c r="C634" s="68"/>
      <c r="F634" s="68"/>
    </row>
    <row r="635" spans="1:9" x14ac:dyDescent="0.25">
      <c r="B635" s="11" t="s">
        <v>55</v>
      </c>
      <c r="C635" s="69">
        <v>23.98</v>
      </c>
      <c r="D635" s="11"/>
      <c r="E635" s="11" t="s">
        <v>56</v>
      </c>
      <c r="F635" s="69">
        <v>623.62</v>
      </c>
    </row>
    <row r="637" spans="1:9" s="20" customFormat="1" x14ac:dyDescent="0.25">
      <c r="A637"/>
      <c r="C637"/>
      <c r="E637" s="32" t="s">
        <v>57</v>
      </c>
      <c r="F637" s="22" t="s">
        <v>58</v>
      </c>
      <c r="G637" s="22"/>
      <c r="H637" s="22" t="s">
        <v>51</v>
      </c>
      <c r="I637" s="22" t="s">
        <v>52</v>
      </c>
    </row>
    <row r="638" spans="1:9" x14ac:dyDescent="0.25">
      <c r="B638" t="s">
        <v>3</v>
      </c>
      <c r="E638" s="8">
        <v>1161.3</v>
      </c>
      <c r="F638" s="8">
        <v>623.62</v>
      </c>
      <c r="G638">
        <f>F638/E638</f>
        <v>0.53700163609747698</v>
      </c>
      <c r="H638" s="25">
        <f>1-G638</f>
        <v>0.46299836390252302</v>
      </c>
      <c r="I638" s="26">
        <f t="shared" ref="I638:I643" si="3">E638-F638</f>
        <v>537.67999999999995</v>
      </c>
    </row>
    <row r="639" spans="1:9" x14ac:dyDescent="0.25">
      <c r="B639" t="s">
        <v>4</v>
      </c>
      <c r="E639" s="8">
        <f>C617*C633</f>
        <v>223.25</v>
      </c>
      <c r="F639" s="8">
        <f>C617*C635</f>
        <v>119.9</v>
      </c>
      <c r="G639">
        <f>F639/E639</f>
        <v>0.53706606942889146</v>
      </c>
      <c r="H639" s="25">
        <f>1-G639</f>
        <v>0.46293393057110854</v>
      </c>
      <c r="I639" s="26">
        <f t="shared" si="3"/>
        <v>103.35</v>
      </c>
    </row>
    <row r="640" spans="1:9" x14ac:dyDescent="0.25">
      <c r="A640" s="20"/>
      <c r="B640" t="s">
        <v>5</v>
      </c>
      <c r="E640" s="8">
        <v>575.16</v>
      </c>
      <c r="F640" s="8">
        <v>546.41</v>
      </c>
      <c r="G640">
        <f>F640/E640</f>
        <v>0.95001390917309969</v>
      </c>
      <c r="H640" s="25">
        <f>1-G640</f>
        <v>4.9986090826900309E-2</v>
      </c>
      <c r="I640" s="26">
        <f t="shared" si="3"/>
        <v>28.75</v>
      </c>
    </row>
    <row r="641" spans="1:9" ht="13.8" x14ac:dyDescent="0.25">
      <c r="B641" t="s">
        <v>6</v>
      </c>
      <c r="C641" s="9"/>
      <c r="E641" s="8">
        <v>318.26</v>
      </c>
      <c r="F641" s="8">
        <v>305.52999999999997</v>
      </c>
      <c r="G641">
        <f>F641/E641</f>
        <v>0.96000125683403503</v>
      </c>
      <c r="H641" s="25">
        <f>1-G641</f>
        <v>3.9998743165964967E-2</v>
      </c>
      <c r="I641" s="26">
        <f t="shared" si="3"/>
        <v>12.730000000000018</v>
      </c>
    </row>
    <row r="642" spans="1:9" x14ac:dyDescent="0.25">
      <c r="B642" t="s">
        <v>7</v>
      </c>
      <c r="E642" s="8">
        <v>292.41000000000003</v>
      </c>
      <c r="F642" s="8">
        <v>280.72000000000003</v>
      </c>
      <c r="G642">
        <f>F642/E642</f>
        <v>0.96002188707636538</v>
      </c>
      <c r="H642" s="25">
        <f>1-G642</f>
        <v>3.9978112923634623E-2</v>
      </c>
      <c r="I642" s="26">
        <f t="shared" si="3"/>
        <v>11.689999999999998</v>
      </c>
    </row>
    <row r="643" spans="1:9" s="9" customFormat="1" ht="13.8" x14ac:dyDescent="0.25">
      <c r="A643"/>
      <c r="C643"/>
      <c r="E643" s="28">
        <f>SUM(E638:E642)</f>
        <v>2570.38</v>
      </c>
      <c r="F643" s="28">
        <f>SUM(F638:F642)</f>
        <v>1876.1799999999998</v>
      </c>
      <c r="I643" s="30">
        <f t="shared" si="3"/>
        <v>694.20000000000027</v>
      </c>
    </row>
    <row r="646" spans="1:9" s="20" customFormat="1" ht="13.8" x14ac:dyDescent="0.25">
      <c r="A646" s="9"/>
      <c r="B646" s="14" t="s">
        <v>12</v>
      </c>
      <c r="C646"/>
      <c r="E646" s="32" t="s">
        <v>49</v>
      </c>
      <c r="F646" s="22" t="s">
        <v>59</v>
      </c>
      <c r="G646" s="22"/>
      <c r="H646" s="22" t="s">
        <v>51</v>
      </c>
      <c r="I646" s="22" t="s">
        <v>52</v>
      </c>
    </row>
    <row r="647" spans="1:9" x14ac:dyDescent="0.25">
      <c r="B647" t="s">
        <v>13</v>
      </c>
      <c r="E647" s="8">
        <v>40.04</v>
      </c>
      <c r="F647" s="8">
        <v>38.44</v>
      </c>
      <c r="G647" s="36">
        <f>F647/E647</f>
        <v>0.96003996003995995</v>
      </c>
      <c r="H647" s="25">
        <f>1-G647</f>
        <v>3.996003996004005E-2</v>
      </c>
      <c r="I647" s="26">
        <f>E647-F647</f>
        <v>1.6000000000000014</v>
      </c>
    </row>
    <row r="648" spans="1:9" x14ac:dyDescent="0.25">
      <c r="B648" t="s">
        <v>14</v>
      </c>
      <c r="E648" s="8">
        <v>95.97</v>
      </c>
      <c r="F648" s="8">
        <v>92.14</v>
      </c>
      <c r="G648" s="36">
        <f>F648/E648</f>
        <v>0.96009169532145466</v>
      </c>
      <c r="H648" s="25">
        <f>1-G648</f>
        <v>3.9908304678545337E-2</v>
      </c>
      <c r="I648" s="26">
        <f>E648-F648</f>
        <v>3.8299999999999983</v>
      </c>
    </row>
    <row r="649" spans="1:9" x14ac:dyDescent="0.25">
      <c r="A649" s="20"/>
      <c r="B649" t="s">
        <v>15</v>
      </c>
      <c r="E649" s="8">
        <v>100.13</v>
      </c>
      <c r="F649" s="8">
        <v>96.13</v>
      </c>
      <c r="G649" s="36">
        <f>F649/E649</f>
        <v>0.96005193248776588</v>
      </c>
      <c r="H649" s="25">
        <f>1-G649</f>
        <v>3.994806751223412E-2</v>
      </c>
      <c r="I649" s="26">
        <f>E649-F649</f>
        <v>4</v>
      </c>
    </row>
    <row r="650" spans="1:9" x14ac:dyDescent="0.25">
      <c r="B650" t="s">
        <v>16</v>
      </c>
      <c r="E650" s="8">
        <v>137.13999999999999</v>
      </c>
      <c r="F650" s="8">
        <v>131.66</v>
      </c>
      <c r="G650" s="36">
        <f>F650/E650</f>
        <v>0.96004083418404562</v>
      </c>
      <c r="H650" s="25">
        <f>1-G650</f>
        <v>3.9959165815954378E-2</v>
      </c>
      <c r="I650" s="26">
        <f>E650-F650</f>
        <v>5.4799999999999898</v>
      </c>
    </row>
    <row r="652" spans="1:9" s="20" customFormat="1" x14ac:dyDescent="0.25">
      <c r="A652"/>
      <c r="B652" s="14" t="s">
        <v>17</v>
      </c>
      <c r="C652"/>
      <c r="E652" s="32" t="s">
        <v>49</v>
      </c>
      <c r="F652" s="22" t="s">
        <v>59</v>
      </c>
      <c r="G652" s="22"/>
      <c r="H652" s="22" t="s">
        <v>51</v>
      </c>
      <c r="I652" s="22" t="s">
        <v>52</v>
      </c>
    </row>
    <row r="653" spans="1:9" x14ac:dyDescent="0.25">
      <c r="B653" t="s">
        <v>18</v>
      </c>
      <c r="E653" s="8">
        <v>58.59</v>
      </c>
      <c r="F653" s="8">
        <v>56.25</v>
      </c>
      <c r="G653">
        <f>F653/E653</f>
        <v>0.96006144393241166</v>
      </c>
      <c r="H653" s="25">
        <f>1-G653</f>
        <v>3.9938556067588338E-2</v>
      </c>
      <c r="I653" s="26">
        <f>E653-F653</f>
        <v>2.3400000000000034</v>
      </c>
    </row>
    <row r="654" spans="1:9" x14ac:dyDescent="0.25">
      <c r="B654" t="s">
        <v>19</v>
      </c>
      <c r="E654" s="8">
        <v>19.55</v>
      </c>
      <c r="F654" s="8">
        <v>18.77</v>
      </c>
      <c r="G654">
        <f>F654/E654</f>
        <v>0.96010230179028122</v>
      </c>
      <c r="H654" s="25">
        <f>1-G654</f>
        <v>3.9897698209718779E-2</v>
      </c>
      <c r="I654" s="26">
        <f>E654-F654</f>
        <v>0.78000000000000114</v>
      </c>
    </row>
    <row r="655" spans="1:9" x14ac:dyDescent="0.25">
      <c r="A655" s="20"/>
      <c r="B655" t="s">
        <v>20</v>
      </c>
      <c r="E655" s="8">
        <v>73.23</v>
      </c>
      <c r="F655" s="8">
        <v>70.31</v>
      </c>
      <c r="G655">
        <f>F655/E655</f>
        <v>0.96012563157176023</v>
      </c>
      <c r="H655" s="25">
        <f>1-G655</f>
        <v>3.987436842823977E-2</v>
      </c>
      <c r="I655" s="26">
        <f>E655-F655</f>
        <v>2.9200000000000017</v>
      </c>
    </row>
    <row r="656" spans="1:9" x14ac:dyDescent="0.25">
      <c r="B656" t="s">
        <v>21</v>
      </c>
      <c r="E656" s="8">
        <v>24.43</v>
      </c>
      <c r="F656" s="37">
        <v>23.46</v>
      </c>
      <c r="G656">
        <f>F656/E656</f>
        <v>0.9602947196070406</v>
      </c>
      <c r="H656" s="25">
        <f>1-G656</f>
        <v>3.9705280392959397E-2</v>
      </c>
      <c r="I656" s="26">
        <f>E656-F656</f>
        <v>0.96999999999999886</v>
      </c>
    </row>
    <row r="657" spans="2:9" x14ac:dyDescent="0.25">
      <c r="E657" s="8"/>
      <c r="F657" s="37"/>
      <c r="H657" s="25"/>
      <c r="I657" s="26"/>
    </row>
    <row r="658" spans="2:9" ht="13.8" thickBot="1" x14ac:dyDescent="0.3"/>
    <row r="659" spans="2:9" ht="15" thickTop="1" thickBot="1" x14ac:dyDescent="0.3">
      <c r="B659" s="5" t="s">
        <v>60</v>
      </c>
      <c r="E659" s="15">
        <f>12*E631+2*E643</f>
        <v>40740.560000000005</v>
      </c>
    </row>
    <row r="660" spans="2:9" ht="22.2" thickTop="1" thickBot="1" x14ac:dyDescent="0.3">
      <c r="B660" s="16" t="s">
        <v>23</v>
      </c>
      <c r="E660" s="70"/>
    </row>
    <row r="661" spans="2:9" ht="13.8" thickTop="1" x14ac:dyDescent="0.25">
      <c r="E661" s="70"/>
      <c r="F661" s="39" t="s">
        <v>31</v>
      </c>
      <c r="G661" s="71">
        <f>E664/E659</f>
        <v>0.96040579707299056</v>
      </c>
      <c r="H661" s="41" t="s">
        <v>32</v>
      </c>
    </row>
    <row r="662" spans="2:9" ht="13.8" thickBot="1" x14ac:dyDescent="0.3">
      <c r="E662" s="70"/>
      <c r="F662" s="42">
        <f>E659-E664</f>
        <v>1613.0900000000038</v>
      </c>
      <c r="G662" s="72"/>
      <c r="H662" s="44">
        <f>1-G661</f>
        <v>3.9594202927009436E-2</v>
      </c>
    </row>
    <row r="663" spans="2:9" ht="14.4" thickTop="1" thickBot="1" x14ac:dyDescent="0.3">
      <c r="E663" s="70"/>
    </row>
    <row r="664" spans="2:9" ht="15" thickTop="1" thickBot="1" x14ac:dyDescent="0.3">
      <c r="B664" s="11" t="s">
        <v>61</v>
      </c>
      <c r="C664" s="11"/>
      <c r="D664" s="11"/>
      <c r="E664" s="45">
        <f>5*E631+7*F631+E643+F643</f>
        <v>39127.47</v>
      </c>
    </row>
    <row r="665" spans="2:9" ht="21.6" thickTop="1" x14ac:dyDescent="0.25">
      <c r="B665" s="16" t="s">
        <v>23</v>
      </c>
    </row>
  </sheetData>
  <dataValidations count="1">
    <dataValidation type="list" allowBlank="1" showInputMessage="1" showErrorMessage="1" sqref="F511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63" max="16383" man="1"/>
    <brk id="6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44"/>
  </sheetPr>
  <dimension ref="A1:K669"/>
  <sheetViews>
    <sheetView zoomScaleNormal="100" workbookViewId="0">
      <selection activeCell="B1" sqref="B1"/>
    </sheetView>
  </sheetViews>
  <sheetFormatPr baseColWidth="10" defaultRowHeight="13.2" x14ac:dyDescent="0.25"/>
  <cols>
    <col min="2" max="2" width="41.6640625" customWidth="1"/>
    <col min="4" max="4" width="13.6640625" customWidth="1"/>
    <col min="5" max="5" width="29.44140625" bestFit="1" customWidth="1"/>
    <col min="6" max="6" width="23.44140625" bestFit="1" customWidth="1"/>
    <col min="7" max="7" width="13.109375" hidden="1" customWidth="1"/>
    <col min="8" max="8" width="14.332031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680.45</v>
      </c>
      <c r="F14" s="8"/>
    </row>
    <row r="15" spans="1:6" x14ac:dyDescent="0.25">
      <c r="B15" t="s">
        <v>6</v>
      </c>
      <c r="E15" s="8">
        <v>395.27</v>
      </c>
      <c r="F15" s="8"/>
    </row>
    <row r="16" spans="1:6" x14ac:dyDescent="0.25">
      <c r="B16" t="s">
        <v>7</v>
      </c>
      <c r="E16" s="8">
        <v>306.7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3121.1199999999994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680.45</v>
      </c>
      <c r="F27" s="8"/>
    </row>
    <row r="28" spans="2:6" x14ac:dyDescent="0.25">
      <c r="B28" t="s">
        <v>6</v>
      </c>
      <c r="E28" s="8">
        <v>395.27</v>
      </c>
      <c r="F28" s="8"/>
    </row>
    <row r="29" spans="2:6" x14ac:dyDescent="0.25">
      <c r="B29" t="s">
        <v>7</v>
      </c>
      <c r="E29" s="8">
        <v>306.7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2181.2999999999997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41816.039999999994</v>
      </c>
      <c r="F46" s="97"/>
    </row>
    <row r="47" spans="2:6" ht="21.6" thickTop="1" x14ac:dyDescent="0.25">
      <c r="B47" s="98" t="s">
        <v>88</v>
      </c>
    </row>
    <row r="49" spans="1:9" x14ac:dyDescent="0.25">
      <c r="B49" s="17"/>
      <c r="C49" s="17"/>
      <c r="D49" s="17"/>
      <c r="E49" s="17"/>
      <c r="F49" s="17"/>
      <c r="G49" s="17"/>
      <c r="H49" s="17"/>
      <c r="I49" s="17"/>
    </row>
    <row r="51" spans="1:9" ht="21" x14ac:dyDescent="0.4">
      <c r="A51" s="94"/>
      <c r="B51" s="1" t="s">
        <v>91</v>
      </c>
    </row>
    <row r="53" spans="1:9" x14ac:dyDescent="0.25">
      <c r="B53" s="2" t="s">
        <v>82</v>
      </c>
      <c r="C53" s="78">
        <v>0</v>
      </c>
    </row>
    <row r="54" spans="1:9" x14ac:dyDescent="0.25">
      <c r="B54" s="2"/>
      <c r="C54" s="68"/>
    </row>
    <row r="55" spans="1:9" x14ac:dyDescent="0.25">
      <c r="B55" s="5" t="s">
        <v>83</v>
      </c>
      <c r="C55" s="95">
        <v>0</v>
      </c>
      <c r="D55" s="85"/>
      <c r="E55" s="91"/>
      <c r="F55" s="91"/>
    </row>
    <row r="56" spans="1:9" x14ac:dyDescent="0.25">
      <c r="B56" s="5"/>
      <c r="C56" s="67"/>
      <c r="D56" s="85"/>
      <c r="E56" s="91"/>
      <c r="F56" s="91"/>
    </row>
    <row r="57" spans="1:9" x14ac:dyDescent="0.25">
      <c r="B57" s="5" t="s">
        <v>1</v>
      </c>
      <c r="C57" s="67">
        <v>49.59</v>
      </c>
      <c r="D57" s="85"/>
      <c r="E57" s="91"/>
      <c r="F57" s="91"/>
    </row>
    <row r="58" spans="1:9" x14ac:dyDescent="0.25">
      <c r="B58" s="5"/>
      <c r="C58" s="67"/>
      <c r="D58" s="85"/>
      <c r="E58" s="91"/>
      <c r="F58" s="91"/>
    </row>
    <row r="59" spans="1:9" x14ac:dyDescent="0.25">
      <c r="B59" s="5" t="s">
        <v>84</v>
      </c>
      <c r="C59" s="67">
        <v>187.06</v>
      </c>
      <c r="D59" s="85"/>
      <c r="E59" s="91"/>
      <c r="F59" s="91"/>
    </row>
    <row r="60" spans="1:9" x14ac:dyDescent="0.25">
      <c r="B60" s="2"/>
    </row>
    <row r="61" spans="1:9" x14ac:dyDescent="0.25">
      <c r="B61" s="7" t="s">
        <v>2</v>
      </c>
    </row>
    <row r="62" spans="1:9" x14ac:dyDescent="0.25">
      <c r="B62" t="s">
        <v>3</v>
      </c>
      <c r="E62" s="8">
        <v>1288.31</v>
      </c>
      <c r="F62" s="8"/>
    </row>
    <row r="63" spans="1:9" x14ac:dyDescent="0.25">
      <c r="B63" t="s">
        <v>4</v>
      </c>
      <c r="E63" s="8">
        <f>C53*C57</f>
        <v>0</v>
      </c>
      <c r="F63" s="8"/>
    </row>
    <row r="64" spans="1:9" x14ac:dyDescent="0.25">
      <c r="B64" t="s">
        <v>5</v>
      </c>
      <c r="E64" s="8">
        <v>677.15</v>
      </c>
      <c r="F64" s="8"/>
    </row>
    <row r="65" spans="2:6" x14ac:dyDescent="0.25">
      <c r="B65" t="s">
        <v>6</v>
      </c>
      <c r="E65" s="8">
        <v>393.35</v>
      </c>
      <c r="F65" s="8"/>
    </row>
    <row r="66" spans="2:6" x14ac:dyDescent="0.25">
      <c r="B66" t="s">
        <v>7</v>
      </c>
      <c r="E66" s="8">
        <v>305.20999999999998</v>
      </c>
      <c r="F66" s="8"/>
    </row>
    <row r="67" spans="2:6" x14ac:dyDescent="0.25">
      <c r="B67" t="s">
        <v>8</v>
      </c>
      <c r="E67" s="8">
        <v>25.11</v>
      </c>
      <c r="F67" s="8"/>
    </row>
    <row r="68" spans="2:6" x14ac:dyDescent="0.25">
      <c r="B68" t="s">
        <v>9</v>
      </c>
      <c r="E68" s="8">
        <v>416.83</v>
      </c>
      <c r="F68" s="8"/>
    </row>
    <row r="69" spans="2:6" x14ac:dyDescent="0.25">
      <c r="B69" t="s">
        <v>85</v>
      </c>
      <c r="E69" s="8">
        <f>C55*C59</f>
        <v>0</v>
      </c>
      <c r="F69" s="8"/>
    </row>
    <row r="70" spans="2:6" ht="13.8" x14ac:dyDescent="0.25">
      <c r="B70" s="9"/>
      <c r="E70" s="96">
        <f>SUM(E62:E69)</f>
        <v>3105.96</v>
      </c>
      <c r="F70" s="96"/>
    </row>
    <row r="72" spans="2:6" x14ac:dyDescent="0.25">
      <c r="B72" s="7" t="s">
        <v>10</v>
      </c>
    </row>
    <row r="73" spans="2:6" x14ac:dyDescent="0.25">
      <c r="B73" s="11" t="s">
        <v>11</v>
      </c>
      <c r="C73" s="69">
        <v>30.61</v>
      </c>
      <c r="D73" s="86"/>
    </row>
    <row r="74" spans="2:6" x14ac:dyDescent="0.25">
      <c r="B74" s="20"/>
    </row>
    <row r="75" spans="2:6" x14ac:dyDescent="0.25">
      <c r="B75" t="s">
        <v>3</v>
      </c>
      <c r="E75" s="8">
        <v>795</v>
      </c>
      <c r="F75" s="8"/>
    </row>
    <row r="76" spans="2:6" x14ac:dyDescent="0.25">
      <c r="B76" t="s">
        <v>4</v>
      </c>
      <c r="E76" s="8">
        <f>C53*C73</f>
        <v>0</v>
      </c>
      <c r="F76" s="8"/>
    </row>
    <row r="77" spans="2:6" x14ac:dyDescent="0.25">
      <c r="B77" t="s">
        <v>5</v>
      </c>
      <c r="E77" s="8">
        <v>677.15</v>
      </c>
      <c r="F77" s="8"/>
    </row>
    <row r="78" spans="2:6" x14ac:dyDescent="0.25">
      <c r="B78" t="s">
        <v>6</v>
      </c>
      <c r="E78" s="8">
        <v>393.35</v>
      </c>
      <c r="F78" s="8"/>
    </row>
    <row r="79" spans="2:6" x14ac:dyDescent="0.25">
      <c r="B79" t="s">
        <v>7</v>
      </c>
      <c r="E79" s="8">
        <v>305.20999999999998</v>
      </c>
      <c r="F79" s="8"/>
    </row>
    <row r="80" spans="2:6" x14ac:dyDescent="0.25">
      <c r="B80" t="s">
        <v>86</v>
      </c>
      <c r="E80" s="8">
        <f>C55*C59</f>
        <v>0</v>
      </c>
      <c r="F80" s="8"/>
    </row>
    <row r="81" spans="2:6" ht="13.8" x14ac:dyDescent="0.25">
      <c r="B81" s="9"/>
      <c r="E81" s="28">
        <f>SUM(E75:E79)</f>
        <v>2170.71</v>
      </c>
      <c r="F81" s="28"/>
    </row>
    <row r="83" spans="2:6" x14ac:dyDescent="0.25">
      <c r="B83" s="14" t="s">
        <v>12</v>
      </c>
    </row>
    <row r="84" spans="2:6" x14ac:dyDescent="0.25">
      <c r="B84" t="s">
        <v>13</v>
      </c>
      <c r="E84" s="8">
        <v>44.67</v>
      </c>
    </row>
    <row r="85" spans="2:6" x14ac:dyDescent="0.25">
      <c r="B85" t="s">
        <v>14</v>
      </c>
      <c r="E85" s="8">
        <v>107.07</v>
      </c>
    </row>
    <row r="86" spans="2:6" x14ac:dyDescent="0.25">
      <c r="B86" t="s">
        <v>15</v>
      </c>
      <c r="E86" s="8">
        <v>111.7</v>
      </c>
    </row>
    <row r="87" spans="2:6" x14ac:dyDescent="0.25">
      <c r="B87" t="s">
        <v>16</v>
      </c>
      <c r="E87" s="8">
        <v>152.97</v>
      </c>
    </row>
    <row r="89" spans="2:6" x14ac:dyDescent="0.25">
      <c r="B89" s="14" t="s">
        <v>17</v>
      </c>
    </row>
    <row r="90" spans="2:6" x14ac:dyDescent="0.25">
      <c r="B90" t="s">
        <v>18</v>
      </c>
      <c r="E90" s="8">
        <v>65.36</v>
      </c>
    </row>
    <row r="91" spans="2:6" x14ac:dyDescent="0.25">
      <c r="B91" t="s">
        <v>19</v>
      </c>
      <c r="E91" s="8">
        <v>21.81</v>
      </c>
    </row>
    <row r="92" spans="2:6" x14ac:dyDescent="0.25">
      <c r="B92" t="s">
        <v>20</v>
      </c>
      <c r="E92" s="8">
        <v>81.709999999999994</v>
      </c>
    </row>
    <row r="93" spans="2:6" x14ac:dyDescent="0.25">
      <c r="B93" t="s">
        <v>21</v>
      </c>
      <c r="E93" s="8">
        <v>27.27</v>
      </c>
    </row>
    <row r="95" spans="2:6" ht="13.8" thickBot="1" x14ac:dyDescent="0.3"/>
    <row r="96" spans="2:6" ht="15" thickTop="1" thickBot="1" x14ac:dyDescent="0.3">
      <c r="B96" s="5" t="s">
        <v>92</v>
      </c>
      <c r="E96" s="15">
        <f>12*E70+2*E81</f>
        <v>41612.94</v>
      </c>
      <c r="F96" s="97"/>
    </row>
    <row r="97" spans="1:9" ht="21.6" thickTop="1" x14ac:dyDescent="0.25">
      <c r="B97" s="98" t="s">
        <v>88</v>
      </c>
    </row>
    <row r="99" spans="1:9" x14ac:dyDescent="0.25">
      <c r="B99" s="17"/>
      <c r="C99" s="17"/>
      <c r="D99" s="17"/>
      <c r="E99" s="17"/>
      <c r="F99" s="17"/>
      <c r="G99" s="17"/>
      <c r="H99" s="17"/>
      <c r="I99" s="17"/>
    </row>
    <row r="102" spans="1:9" ht="21" x14ac:dyDescent="0.4">
      <c r="A102" s="94"/>
      <c r="B102" s="1" t="s">
        <v>89</v>
      </c>
    </row>
    <row r="104" spans="1:9" x14ac:dyDescent="0.25">
      <c r="B104" s="2" t="s">
        <v>82</v>
      </c>
      <c r="C104" s="78">
        <v>0</v>
      </c>
    </row>
    <row r="105" spans="1:9" x14ac:dyDescent="0.25">
      <c r="B105" s="2"/>
      <c r="C105" s="68"/>
    </row>
    <row r="106" spans="1:9" x14ac:dyDescent="0.25">
      <c r="B106" s="5" t="s">
        <v>83</v>
      </c>
      <c r="C106" s="95">
        <v>0</v>
      </c>
      <c r="D106" s="85"/>
      <c r="E106" s="91"/>
      <c r="F106" s="91"/>
    </row>
    <row r="107" spans="1:9" x14ac:dyDescent="0.25">
      <c r="B107" s="5"/>
      <c r="C107" s="67"/>
      <c r="D107" s="85"/>
      <c r="E107" s="91"/>
      <c r="F107" s="91"/>
    </row>
    <row r="108" spans="1:9" x14ac:dyDescent="0.25">
      <c r="B108" s="5" t="s">
        <v>1</v>
      </c>
      <c r="C108" s="67">
        <v>48.38</v>
      </c>
      <c r="D108" s="85"/>
      <c r="E108" s="91"/>
      <c r="F108" s="91"/>
    </row>
    <row r="109" spans="1:9" x14ac:dyDescent="0.25">
      <c r="B109" s="5"/>
      <c r="C109" s="67"/>
      <c r="D109" s="85"/>
      <c r="E109" s="91"/>
      <c r="F109" s="91"/>
    </row>
    <row r="110" spans="1:9" x14ac:dyDescent="0.25">
      <c r="B110" s="5" t="s">
        <v>84</v>
      </c>
      <c r="C110" s="67">
        <v>182.5</v>
      </c>
      <c r="D110" s="85"/>
      <c r="E110" s="91"/>
      <c r="F110" s="91"/>
    </row>
    <row r="111" spans="1:9" x14ac:dyDescent="0.25">
      <c r="B111" s="2"/>
    </row>
    <row r="112" spans="1:9" x14ac:dyDescent="0.25">
      <c r="B112" s="7" t="s">
        <v>2</v>
      </c>
    </row>
    <row r="113" spans="2:6" x14ac:dyDescent="0.25">
      <c r="B113" t="s">
        <v>3</v>
      </c>
      <c r="E113" s="8">
        <v>1256.8900000000001</v>
      </c>
      <c r="F113" s="8"/>
    </row>
    <row r="114" spans="2:6" x14ac:dyDescent="0.25">
      <c r="B114" t="s">
        <v>4</v>
      </c>
      <c r="E114" s="8">
        <f>C104*C108</f>
        <v>0</v>
      </c>
      <c r="F114" s="8"/>
    </row>
    <row r="115" spans="2:6" x14ac:dyDescent="0.25">
      <c r="B115" t="s">
        <v>5</v>
      </c>
      <c r="E115" s="8">
        <v>660.63</v>
      </c>
      <c r="F115" s="8"/>
    </row>
    <row r="116" spans="2:6" x14ac:dyDescent="0.25">
      <c r="B116" t="s">
        <v>6</v>
      </c>
      <c r="E116" s="8">
        <v>383.76</v>
      </c>
      <c r="F116" s="8"/>
    </row>
    <row r="117" spans="2:6" x14ac:dyDescent="0.25">
      <c r="B117" t="s">
        <v>7</v>
      </c>
      <c r="E117" s="8">
        <v>297.77</v>
      </c>
      <c r="F117" s="8"/>
    </row>
    <row r="118" spans="2:6" x14ac:dyDescent="0.25">
      <c r="B118" t="s">
        <v>8</v>
      </c>
      <c r="E118" s="8">
        <v>24.5</v>
      </c>
      <c r="F118" s="8"/>
    </row>
    <row r="119" spans="2:6" x14ac:dyDescent="0.25">
      <c r="B119" t="s">
        <v>9</v>
      </c>
      <c r="E119" s="8">
        <v>406.66</v>
      </c>
      <c r="F119" s="8"/>
    </row>
    <row r="120" spans="2:6" x14ac:dyDescent="0.25">
      <c r="B120" t="s">
        <v>85</v>
      </c>
      <c r="E120" s="8">
        <f>C106*C110</f>
        <v>0</v>
      </c>
      <c r="F120" s="8"/>
    </row>
    <row r="121" spans="2:6" ht="13.8" x14ac:dyDescent="0.25">
      <c r="B121" s="9"/>
      <c r="E121" s="96">
        <f>SUM(E113:E120)</f>
        <v>3030.2099999999996</v>
      </c>
      <c r="F121" s="96"/>
    </row>
    <row r="123" spans="2:6" x14ac:dyDescent="0.25">
      <c r="B123" s="7" t="s">
        <v>10</v>
      </c>
    </row>
    <row r="124" spans="2:6" x14ac:dyDescent="0.25">
      <c r="B124" s="11" t="s">
        <v>11</v>
      </c>
      <c r="C124" s="69">
        <v>29.86</v>
      </c>
      <c r="D124" s="86"/>
    </row>
    <row r="125" spans="2:6" x14ac:dyDescent="0.25">
      <c r="B125" s="20"/>
    </row>
    <row r="126" spans="2:6" x14ac:dyDescent="0.25">
      <c r="B126" t="s">
        <v>3</v>
      </c>
      <c r="E126" s="8">
        <v>775.61</v>
      </c>
      <c r="F126" s="8"/>
    </row>
    <row r="127" spans="2:6" x14ac:dyDescent="0.25">
      <c r="B127" t="s">
        <v>4</v>
      </c>
      <c r="E127" s="8">
        <f>C104*C124</f>
        <v>0</v>
      </c>
      <c r="F127" s="8"/>
    </row>
    <row r="128" spans="2:6" x14ac:dyDescent="0.25">
      <c r="B128" t="s">
        <v>5</v>
      </c>
      <c r="E128" s="8">
        <v>660.63</v>
      </c>
      <c r="F128" s="8"/>
    </row>
    <row r="129" spans="2:6" x14ac:dyDescent="0.25">
      <c r="B129" t="s">
        <v>6</v>
      </c>
      <c r="E129" s="8">
        <v>383.76</v>
      </c>
      <c r="F129" s="8"/>
    </row>
    <row r="130" spans="2:6" x14ac:dyDescent="0.25">
      <c r="B130" t="s">
        <v>7</v>
      </c>
      <c r="E130" s="8">
        <v>297.77</v>
      </c>
      <c r="F130" s="8"/>
    </row>
    <row r="131" spans="2:6" x14ac:dyDescent="0.25">
      <c r="B131" t="s">
        <v>86</v>
      </c>
      <c r="E131" s="8">
        <f>C106*C110</f>
        <v>0</v>
      </c>
      <c r="F131" s="8"/>
    </row>
    <row r="132" spans="2:6" ht="13.8" x14ac:dyDescent="0.25">
      <c r="B132" s="9"/>
      <c r="E132" s="28">
        <f>SUM(E126:E130)</f>
        <v>2117.77</v>
      </c>
      <c r="F132" s="28"/>
    </row>
    <row r="134" spans="2:6" x14ac:dyDescent="0.25">
      <c r="B134" s="14" t="s">
        <v>12</v>
      </c>
    </row>
    <row r="135" spans="2:6" x14ac:dyDescent="0.25">
      <c r="B135" t="s">
        <v>13</v>
      </c>
      <c r="E135" s="8">
        <v>43.58</v>
      </c>
    </row>
    <row r="136" spans="2:6" x14ac:dyDescent="0.25">
      <c r="B136" t="s">
        <v>14</v>
      </c>
      <c r="E136" s="8">
        <v>104.46</v>
      </c>
    </row>
    <row r="137" spans="2:6" x14ac:dyDescent="0.25">
      <c r="B137" t="s">
        <v>15</v>
      </c>
      <c r="E137" s="8">
        <v>108.98</v>
      </c>
    </row>
    <row r="138" spans="2:6" x14ac:dyDescent="0.25">
      <c r="B138" t="s">
        <v>16</v>
      </c>
      <c r="E138" s="8">
        <v>149.24</v>
      </c>
    </row>
    <row r="140" spans="2:6" x14ac:dyDescent="0.25">
      <c r="B140" s="14" t="s">
        <v>17</v>
      </c>
    </row>
    <row r="141" spans="2:6" x14ac:dyDescent="0.25">
      <c r="B141" t="s">
        <v>18</v>
      </c>
      <c r="E141" s="8">
        <v>63.77</v>
      </c>
    </row>
    <row r="142" spans="2:6" x14ac:dyDescent="0.25">
      <c r="B142" t="s">
        <v>19</v>
      </c>
      <c r="E142" s="8">
        <v>21.28</v>
      </c>
    </row>
    <row r="143" spans="2:6" x14ac:dyDescent="0.25">
      <c r="B143" t="s">
        <v>20</v>
      </c>
      <c r="E143" s="8">
        <v>79.72</v>
      </c>
    </row>
    <row r="144" spans="2:6" x14ac:dyDescent="0.25">
      <c r="B144" t="s">
        <v>21</v>
      </c>
      <c r="E144" s="8">
        <v>26.6</v>
      </c>
    </row>
    <row r="146" spans="1:9" ht="13.8" thickBot="1" x14ac:dyDescent="0.3"/>
    <row r="147" spans="1:9" ht="15" thickTop="1" thickBot="1" x14ac:dyDescent="0.3">
      <c r="B147" s="5" t="s">
        <v>90</v>
      </c>
      <c r="E147" s="15">
        <f>12*E121+2*E132</f>
        <v>40598.06</v>
      </c>
      <c r="F147" s="97"/>
    </row>
    <row r="148" spans="1:9" ht="21.6" thickTop="1" x14ac:dyDescent="0.25">
      <c r="B148" s="98" t="s">
        <v>88</v>
      </c>
    </row>
    <row r="150" spans="1:9" x14ac:dyDescent="0.25">
      <c r="B150" s="17"/>
      <c r="C150" s="17"/>
      <c r="D150" s="17"/>
      <c r="E150" s="17"/>
      <c r="F150" s="17"/>
      <c r="G150" s="17"/>
      <c r="H150" s="17"/>
      <c r="I150" s="17"/>
    </row>
    <row r="154" spans="1:9" ht="21" x14ac:dyDescent="0.4">
      <c r="A154" s="94"/>
      <c r="B154" s="1" t="s">
        <v>81</v>
      </c>
    </row>
    <row r="156" spans="1:9" x14ac:dyDescent="0.25">
      <c r="B156" s="2" t="s">
        <v>82</v>
      </c>
      <c r="C156" s="78">
        <v>0</v>
      </c>
    </row>
    <row r="157" spans="1:9" x14ac:dyDescent="0.25">
      <c r="B157" s="2"/>
      <c r="C157" s="68"/>
    </row>
    <row r="158" spans="1:9" x14ac:dyDescent="0.25">
      <c r="B158" s="5" t="s">
        <v>83</v>
      </c>
      <c r="C158" s="95">
        <v>0</v>
      </c>
      <c r="D158" s="85"/>
      <c r="E158" s="91"/>
      <c r="F158" s="91"/>
    </row>
    <row r="159" spans="1:9" x14ac:dyDescent="0.25">
      <c r="B159" s="5"/>
      <c r="C159" s="67"/>
      <c r="D159" s="85"/>
      <c r="E159" s="91"/>
      <c r="F159" s="91"/>
    </row>
    <row r="160" spans="1:9" x14ac:dyDescent="0.25">
      <c r="B160" s="5" t="s">
        <v>1</v>
      </c>
      <c r="C160" s="67">
        <v>47.67</v>
      </c>
      <c r="D160" s="85"/>
      <c r="E160" s="91"/>
      <c r="F160" s="91"/>
    </row>
    <row r="161" spans="2:6" x14ac:dyDescent="0.25">
      <c r="B161" s="5"/>
      <c r="C161" s="67"/>
      <c r="D161" s="85"/>
      <c r="E161" s="91"/>
      <c r="F161" s="91"/>
    </row>
    <row r="162" spans="2:6" x14ac:dyDescent="0.25">
      <c r="B162" s="5" t="s">
        <v>84</v>
      </c>
      <c r="C162" s="67">
        <v>179.86</v>
      </c>
      <c r="D162" s="85"/>
      <c r="E162" s="91"/>
      <c r="F162" s="91"/>
    </row>
    <row r="163" spans="2:6" x14ac:dyDescent="0.25">
      <c r="B163" s="2"/>
    </row>
    <row r="164" spans="2:6" x14ac:dyDescent="0.25">
      <c r="B164" s="7" t="s">
        <v>2</v>
      </c>
    </row>
    <row r="165" spans="2:6" x14ac:dyDescent="0.25">
      <c r="B165" t="s">
        <v>3</v>
      </c>
      <c r="E165" s="8">
        <v>1238.68</v>
      </c>
      <c r="F165" s="8"/>
    </row>
    <row r="166" spans="2:6" x14ac:dyDescent="0.25">
      <c r="B166" t="s">
        <v>4</v>
      </c>
      <c r="E166" s="8">
        <f>C156*C160</f>
        <v>0</v>
      </c>
      <c r="F166" s="8"/>
    </row>
    <row r="167" spans="2:6" x14ac:dyDescent="0.25">
      <c r="B167" t="s">
        <v>5</v>
      </c>
      <c r="E167" s="8">
        <v>651.05999999999995</v>
      </c>
      <c r="F167" s="8"/>
    </row>
    <row r="168" spans="2:6" x14ac:dyDescent="0.25">
      <c r="B168" t="s">
        <v>6</v>
      </c>
      <c r="E168" s="8">
        <v>367.34</v>
      </c>
      <c r="F168" s="8"/>
    </row>
    <row r="169" spans="2:6" x14ac:dyDescent="0.25">
      <c r="B169" t="s">
        <v>7</v>
      </c>
      <c r="E169" s="8">
        <v>293.45</v>
      </c>
      <c r="F169" s="8"/>
    </row>
    <row r="170" spans="2:6" x14ac:dyDescent="0.25">
      <c r="B170" t="s">
        <v>8</v>
      </c>
      <c r="E170" s="8">
        <v>24.14</v>
      </c>
      <c r="F170" s="8"/>
    </row>
    <row r="171" spans="2:6" x14ac:dyDescent="0.25">
      <c r="B171" t="s">
        <v>9</v>
      </c>
      <c r="E171" s="8">
        <v>400.77</v>
      </c>
      <c r="F171" s="8"/>
    </row>
    <row r="172" spans="2:6" x14ac:dyDescent="0.25">
      <c r="B172" t="s">
        <v>85</v>
      </c>
      <c r="E172" s="8">
        <f>C158*C162</f>
        <v>0</v>
      </c>
      <c r="F172" s="8"/>
    </row>
    <row r="173" spans="2:6" ht="13.8" x14ac:dyDescent="0.25">
      <c r="B173" s="9"/>
      <c r="E173" s="96">
        <f>SUM(E165:E172)</f>
        <v>2975.4399999999996</v>
      </c>
      <c r="F173" s="96"/>
    </row>
    <row r="175" spans="2:6" x14ac:dyDescent="0.25">
      <c r="B175" s="7" t="s">
        <v>10</v>
      </c>
    </row>
    <row r="176" spans="2:6" x14ac:dyDescent="0.25">
      <c r="B176" s="11" t="s">
        <v>11</v>
      </c>
      <c r="C176" s="69">
        <v>29.43</v>
      </c>
      <c r="D176" s="86"/>
    </row>
    <row r="177" spans="2:6" x14ac:dyDescent="0.25">
      <c r="B177" s="20"/>
    </row>
    <row r="178" spans="2:6" x14ac:dyDescent="0.25">
      <c r="B178" t="s">
        <v>3</v>
      </c>
      <c r="E178" s="8">
        <v>764.37</v>
      </c>
      <c r="F178" s="8"/>
    </row>
    <row r="179" spans="2:6" x14ac:dyDescent="0.25">
      <c r="B179" t="s">
        <v>4</v>
      </c>
      <c r="E179" s="8">
        <f>C156*C176</f>
        <v>0</v>
      </c>
      <c r="F179" s="8"/>
    </row>
    <row r="180" spans="2:6" x14ac:dyDescent="0.25">
      <c r="B180" t="s">
        <v>5</v>
      </c>
      <c r="E180" s="8">
        <v>651.05999999999995</v>
      </c>
      <c r="F180" s="8"/>
    </row>
    <row r="181" spans="2:6" x14ac:dyDescent="0.25">
      <c r="B181" t="s">
        <v>6</v>
      </c>
      <c r="E181" s="8">
        <v>367.34</v>
      </c>
      <c r="F181" s="8"/>
    </row>
    <row r="182" spans="2:6" x14ac:dyDescent="0.25">
      <c r="B182" t="s">
        <v>7</v>
      </c>
      <c r="E182" s="8">
        <v>293.45</v>
      </c>
      <c r="F182" s="8"/>
    </row>
    <row r="183" spans="2:6" x14ac:dyDescent="0.25">
      <c r="B183" t="s">
        <v>86</v>
      </c>
      <c r="E183" s="8">
        <f>C158*C162</f>
        <v>0</v>
      </c>
      <c r="F183" s="8"/>
    </row>
    <row r="184" spans="2:6" ht="13.8" x14ac:dyDescent="0.25">
      <c r="B184" s="9"/>
      <c r="E184" s="28">
        <f>SUM(E178:E182)</f>
        <v>2076.2199999999998</v>
      </c>
      <c r="F184" s="28"/>
    </row>
    <row r="186" spans="2:6" x14ac:dyDescent="0.25">
      <c r="B186" s="14" t="s">
        <v>12</v>
      </c>
    </row>
    <row r="187" spans="2:6" x14ac:dyDescent="0.25">
      <c r="B187" t="s">
        <v>13</v>
      </c>
      <c r="E187" s="8">
        <v>42.95</v>
      </c>
    </row>
    <row r="188" spans="2:6" x14ac:dyDescent="0.25">
      <c r="B188" t="s">
        <v>14</v>
      </c>
      <c r="E188" s="8">
        <v>102.95</v>
      </c>
    </row>
    <row r="189" spans="2:6" x14ac:dyDescent="0.25">
      <c r="B189" t="s">
        <v>15</v>
      </c>
      <c r="E189" s="8">
        <v>107.4</v>
      </c>
    </row>
    <row r="190" spans="2:6" x14ac:dyDescent="0.25">
      <c r="B190" t="s">
        <v>16</v>
      </c>
      <c r="E190" s="8">
        <v>147.07</v>
      </c>
    </row>
    <row r="192" spans="2:6" x14ac:dyDescent="0.25">
      <c r="B192" s="14" t="s">
        <v>17</v>
      </c>
    </row>
    <row r="193" spans="2:9" x14ac:dyDescent="0.25">
      <c r="B193" t="s">
        <v>18</v>
      </c>
      <c r="E193" s="8">
        <v>62.84</v>
      </c>
    </row>
    <row r="194" spans="2:9" x14ac:dyDescent="0.25">
      <c r="B194" t="s">
        <v>19</v>
      </c>
      <c r="E194" s="8">
        <v>20.97</v>
      </c>
    </row>
    <row r="195" spans="2:9" x14ac:dyDescent="0.25">
      <c r="B195" t="s">
        <v>20</v>
      </c>
      <c r="E195" s="8">
        <v>78.56</v>
      </c>
    </row>
    <row r="196" spans="2:9" x14ac:dyDescent="0.25">
      <c r="B196" t="s">
        <v>21</v>
      </c>
      <c r="E196" s="8">
        <v>26.21</v>
      </c>
    </row>
    <row r="198" spans="2:9" ht="13.8" thickBot="1" x14ac:dyDescent="0.3"/>
    <row r="199" spans="2:9" ht="15" thickTop="1" thickBot="1" x14ac:dyDescent="0.3">
      <c r="B199" s="5" t="s">
        <v>87</v>
      </c>
      <c r="E199" s="15">
        <f>12*E173+2*E184</f>
        <v>39857.72</v>
      </c>
      <c r="F199" s="97"/>
    </row>
    <row r="200" spans="2:9" ht="21.6" thickTop="1" x14ac:dyDescent="0.25">
      <c r="B200" s="98" t="s">
        <v>88</v>
      </c>
    </row>
    <row r="202" spans="2:9" x14ac:dyDescent="0.25">
      <c r="B202" s="17"/>
      <c r="C202" s="17"/>
      <c r="D202" s="17"/>
      <c r="E202" s="17"/>
      <c r="F202" s="17"/>
      <c r="G202" s="17"/>
      <c r="H202" s="17"/>
      <c r="I202" s="17"/>
    </row>
    <row r="204" spans="2:9" ht="22.5" customHeight="1" x14ac:dyDescent="0.4">
      <c r="B204" s="81" t="s">
        <v>79</v>
      </c>
      <c r="C204" s="82"/>
    </row>
    <row r="206" spans="2:9" x14ac:dyDescent="0.25">
      <c r="B206" s="2" t="s">
        <v>0</v>
      </c>
      <c r="C206" s="3">
        <v>0</v>
      </c>
    </row>
    <row r="207" spans="2:9" x14ac:dyDescent="0.25">
      <c r="B207" s="2"/>
      <c r="C207" s="4"/>
    </row>
    <row r="208" spans="2:9" x14ac:dyDescent="0.25">
      <c r="B208" s="5" t="s">
        <v>1</v>
      </c>
      <c r="C208" s="67">
        <v>46.74</v>
      </c>
      <c r="D208" s="85"/>
      <c r="E208" s="91"/>
      <c r="F208" s="91"/>
    </row>
    <row r="209" spans="2:6" x14ac:dyDescent="0.25">
      <c r="B209" s="2"/>
    </row>
    <row r="210" spans="2:6" x14ac:dyDescent="0.25">
      <c r="B210" s="7" t="s">
        <v>2</v>
      </c>
    </row>
    <row r="211" spans="2:6" x14ac:dyDescent="0.25">
      <c r="B211" t="s">
        <v>3</v>
      </c>
      <c r="E211" s="8">
        <v>1214.3900000000001</v>
      </c>
      <c r="F211" s="8"/>
    </row>
    <row r="212" spans="2:6" x14ac:dyDescent="0.25">
      <c r="B212" t="s">
        <v>4</v>
      </c>
      <c r="E212" s="8">
        <f>C206*C208</f>
        <v>0</v>
      </c>
    </row>
    <row r="213" spans="2:6" x14ac:dyDescent="0.25">
      <c r="B213" t="s">
        <v>5</v>
      </c>
      <c r="E213" s="8">
        <v>638.29</v>
      </c>
    </row>
    <row r="214" spans="2:6" x14ac:dyDescent="0.25">
      <c r="B214" t="s">
        <v>6</v>
      </c>
      <c r="E214" s="8">
        <v>360.14</v>
      </c>
    </row>
    <row r="215" spans="2:6" x14ac:dyDescent="0.25">
      <c r="B215" t="s">
        <v>7</v>
      </c>
      <c r="E215" s="8">
        <v>287.7</v>
      </c>
    </row>
    <row r="216" spans="2:6" x14ac:dyDescent="0.25">
      <c r="B216" t="s">
        <v>8</v>
      </c>
      <c r="E216" s="8">
        <v>23.67</v>
      </c>
    </row>
    <row r="217" spans="2:6" x14ac:dyDescent="0.25">
      <c r="B217" t="s">
        <v>9</v>
      </c>
      <c r="E217" s="8">
        <v>392.91</v>
      </c>
    </row>
    <row r="218" spans="2:6" ht="13.8" x14ac:dyDescent="0.25">
      <c r="B218" s="9"/>
      <c r="E218" s="10">
        <f>SUM(E211:E217)</f>
        <v>2917.1</v>
      </c>
    </row>
    <row r="220" spans="2:6" x14ac:dyDescent="0.25">
      <c r="B220" s="7" t="s">
        <v>10</v>
      </c>
    </row>
    <row r="221" spans="2:6" x14ac:dyDescent="0.25">
      <c r="B221" s="11" t="s">
        <v>11</v>
      </c>
      <c r="C221" s="69">
        <v>28.85</v>
      </c>
      <c r="D221" s="86"/>
    </row>
    <row r="223" spans="2:6" x14ac:dyDescent="0.25">
      <c r="B223" t="s">
        <v>3</v>
      </c>
      <c r="E223" s="8">
        <v>749.38</v>
      </c>
    </row>
    <row r="224" spans="2:6" x14ac:dyDescent="0.25">
      <c r="B224" t="s">
        <v>4</v>
      </c>
      <c r="E224" s="8">
        <f>C206*C221</f>
        <v>0</v>
      </c>
    </row>
    <row r="225" spans="2:5" x14ac:dyDescent="0.25">
      <c r="B225" t="s">
        <v>5</v>
      </c>
      <c r="E225" s="8">
        <v>638.29</v>
      </c>
    </row>
    <row r="226" spans="2:5" x14ac:dyDescent="0.25">
      <c r="B226" t="s">
        <v>6</v>
      </c>
      <c r="E226" s="8">
        <v>360.14</v>
      </c>
    </row>
    <row r="227" spans="2:5" x14ac:dyDescent="0.25">
      <c r="B227" t="s">
        <v>7</v>
      </c>
      <c r="E227" s="8">
        <v>287.7</v>
      </c>
    </row>
    <row r="228" spans="2:5" ht="13.8" x14ac:dyDescent="0.25">
      <c r="B228" s="9"/>
      <c r="E228" s="13">
        <f>SUM(E223:E227)</f>
        <v>2035.51</v>
      </c>
    </row>
    <row r="230" spans="2:5" x14ac:dyDescent="0.25">
      <c r="B230" s="14" t="s">
        <v>12</v>
      </c>
    </row>
    <row r="231" spans="2:5" x14ac:dyDescent="0.25">
      <c r="B231" t="s">
        <v>13</v>
      </c>
      <c r="E231" s="8">
        <v>42.11</v>
      </c>
    </row>
    <row r="232" spans="2:5" x14ac:dyDescent="0.25">
      <c r="B232" t="s">
        <v>14</v>
      </c>
      <c r="E232" s="8">
        <v>100.93</v>
      </c>
    </row>
    <row r="233" spans="2:5" x14ac:dyDescent="0.25">
      <c r="B233" t="s">
        <v>15</v>
      </c>
      <c r="E233" s="8">
        <v>105.29</v>
      </c>
    </row>
    <row r="234" spans="2:5" x14ac:dyDescent="0.25">
      <c r="B234" t="s">
        <v>16</v>
      </c>
      <c r="E234" s="8">
        <v>144.19</v>
      </c>
    </row>
    <row r="236" spans="2:5" x14ac:dyDescent="0.25">
      <c r="B236" s="14" t="s">
        <v>17</v>
      </c>
    </row>
    <row r="237" spans="2:5" x14ac:dyDescent="0.25">
      <c r="B237" t="s">
        <v>18</v>
      </c>
      <c r="E237" s="8">
        <v>61.61</v>
      </c>
    </row>
    <row r="238" spans="2:5" x14ac:dyDescent="0.25">
      <c r="B238" t="s">
        <v>19</v>
      </c>
      <c r="E238" s="8">
        <v>20.56</v>
      </c>
    </row>
    <row r="239" spans="2:5" x14ac:dyDescent="0.25">
      <c r="B239" t="s">
        <v>20</v>
      </c>
      <c r="E239" s="8">
        <v>77.02</v>
      </c>
    </row>
    <row r="240" spans="2:5" x14ac:dyDescent="0.25">
      <c r="B240" t="s">
        <v>21</v>
      </c>
      <c r="E240" s="8">
        <v>25.7</v>
      </c>
    </row>
    <row r="241" spans="2:9" ht="13.8" thickBot="1" x14ac:dyDescent="0.3"/>
    <row r="242" spans="2:9" ht="15" thickTop="1" thickBot="1" x14ac:dyDescent="0.3">
      <c r="B242" s="5" t="s">
        <v>80</v>
      </c>
      <c r="E242" s="15">
        <f>12*E218+2*E228</f>
        <v>39076.219999999994</v>
      </c>
    </row>
    <row r="243" spans="2:9" ht="21.6" thickTop="1" x14ac:dyDescent="0.25">
      <c r="B243" s="16" t="s">
        <v>23</v>
      </c>
    </row>
    <row r="245" spans="2:9" x14ac:dyDescent="0.25">
      <c r="B245" s="17"/>
      <c r="C245" s="17"/>
      <c r="D245" s="17"/>
      <c r="E245" s="17"/>
      <c r="F245" s="17"/>
      <c r="G245" s="17"/>
      <c r="H245" s="17"/>
      <c r="I245" s="17"/>
    </row>
    <row r="248" spans="2:9" ht="22.5" customHeight="1" x14ac:dyDescent="0.4">
      <c r="B248" s="81" t="s">
        <v>77</v>
      </c>
      <c r="C248" s="82"/>
    </row>
    <row r="250" spans="2:9" x14ac:dyDescent="0.25">
      <c r="B250" s="2" t="s">
        <v>0</v>
      </c>
      <c r="C250" s="3">
        <v>0</v>
      </c>
    </row>
    <row r="251" spans="2:9" x14ac:dyDescent="0.25">
      <c r="B251" s="2"/>
      <c r="C251" s="4"/>
    </row>
    <row r="252" spans="2:9" x14ac:dyDescent="0.25">
      <c r="B252" s="5" t="s">
        <v>1</v>
      </c>
      <c r="C252" s="67">
        <v>46.32</v>
      </c>
      <c r="D252" s="85"/>
      <c r="E252" s="91"/>
      <c r="F252" s="91"/>
    </row>
    <row r="253" spans="2:9" x14ac:dyDescent="0.25">
      <c r="B253" s="2"/>
    </row>
    <row r="254" spans="2:9" x14ac:dyDescent="0.25">
      <c r="B254" s="7" t="s">
        <v>2</v>
      </c>
    </row>
    <row r="255" spans="2:9" x14ac:dyDescent="0.25">
      <c r="B255" t="s">
        <v>3</v>
      </c>
      <c r="E255" s="8">
        <v>1203.56</v>
      </c>
      <c r="F255" s="8"/>
    </row>
    <row r="256" spans="2:9" x14ac:dyDescent="0.25">
      <c r="B256" t="s">
        <v>4</v>
      </c>
      <c r="E256" s="8">
        <f>C250*C252</f>
        <v>0</v>
      </c>
    </row>
    <row r="257" spans="2:5" x14ac:dyDescent="0.25">
      <c r="B257" t="s">
        <v>5</v>
      </c>
      <c r="E257" s="8">
        <v>632.6</v>
      </c>
    </row>
    <row r="258" spans="2:5" x14ac:dyDescent="0.25">
      <c r="B258" t="s">
        <v>6</v>
      </c>
      <c r="E258" s="8">
        <v>331.58</v>
      </c>
    </row>
    <row r="259" spans="2:5" x14ac:dyDescent="0.25">
      <c r="B259" t="s">
        <v>7</v>
      </c>
      <c r="E259" s="8">
        <v>285.13</v>
      </c>
    </row>
    <row r="260" spans="2:5" x14ac:dyDescent="0.25">
      <c r="B260" t="s">
        <v>8</v>
      </c>
      <c r="E260" s="8">
        <v>23.46</v>
      </c>
    </row>
    <row r="261" spans="2:5" x14ac:dyDescent="0.25">
      <c r="B261" t="s">
        <v>9</v>
      </c>
      <c r="E261" s="8">
        <v>389.40999999999997</v>
      </c>
    </row>
    <row r="262" spans="2:5" ht="13.8" x14ac:dyDescent="0.25">
      <c r="B262" s="9"/>
      <c r="E262" s="10">
        <f>SUM(E255:E261)</f>
        <v>2865.74</v>
      </c>
    </row>
    <row r="264" spans="2:5" x14ac:dyDescent="0.25">
      <c r="B264" s="7" t="s">
        <v>10</v>
      </c>
    </row>
    <row r="265" spans="2:5" x14ac:dyDescent="0.25">
      <c r="B265" s="11" t="s">
        <v>11</v>
      </c>
      <c r="C265" s="69">
        <v>28.59</v>
      </c>
      <c r="D265" s="86"/>
    </row>
    <row r="267" spans="2:5" x14ac:dyDescent="0.25">
      <c r="B267" t="s">
        <v>3</v>
      </c>
      <c r="E267" s="8">
        <v>742.7</v>
      </c>
    </row>
    <row r="268" spans="2:5" x14ac:dyDescent="0.25">
      <c r="B268" t="s">
        <v>4</v>
      </c>
      <c r="E268" s="8">
        <f>C250*C265</f>
        <v>0</v>
      </c>
    </row>
    <row r="269" spans="2:5" x14ac:dyDescent="0.25">
      <c r="B269" t="s">
        <v>5</v>
      </c>
      <c r="E269" s="8">
        <v>632.6</v>
      </c>
    </row>
    <row r="270" spans="2:5" x14ac:dyDescent="0.25">
      <c r="B270" t="s">
        <v>6</v>
      </c>
      <c r="E270" s="8">
        <v>331.58</v>
      </c>
    </row>
    <row r="271" spans="2:5" x14ac:dyDescent="0.25">
      <c r="B271" t="s">
        <v>7</v>
      </c>
      <c r="E271" s="8">
        <v>285.13</v>
      </c>
    </row>
    <row r="272" spans="2:5" ht="13.8" x14ac:dyDescent="0.25">
      <c r="B272" s="9"/>
      <c r="E272" s="13">
        <f>SUM(E267:E271)</f>
        <v>1992.0100000000002</v>
      </c>
    </row>
    <row r="274" spans="2:5" x14ac:dyDescent="0.25">
      <c r="B274" s="14" t="s">
        <v>12</v>
      </c>
    </row>
    <row r="275" spans="2:5" x14ac:dyDescent="0.25">
      <c r="B275" t="s">
        <v>13</v>
      </c>
      <c r="E275" s="8">
        <v>41.73</v>
      </c>
    </row>
    <row r="276" spans="2:5" x14ac:dyDescent="0.25">
      <c r="B276" t="s">
        <v>14</v>
      </c>
      <c r="E276" s="8">
        <v>100.03</v>
      </c>
    </row>
    <row r="277" spans="2:5" x14ac:dyDescent="0.25">
      <c r="B277" t="s">
        <v>15</v>
      </c>
      <c r="E277" s="8">
        <v>104.35000000000001</v>
      </c>
    </row>
    <row r="278" spans="2:5" x14ac:dyDescent="0.25">
      <c r="B278" t="s">
        <v>16</v>
      </c>
      <c r="E278" s="8">
        <v>142.89999999999998</v>
      </c>
    </row>
    <row r="280" spans="2:5" x14ac:dyDescent="0.25">
      <c r="B280" s="14" t="s">
        <v>17</v>
      </c>
    </row>
    <row r="281" spans="2:5" x14ac:dyDescent="0.25">
      <c r="B281" t="s">
        <v>18</v>
      </c>
      <c r="E281" s="8">
        <v>61.059999999999995</v>
      </c>
    </row>
    <row r="282" spans="2:5" x14ac:dyDescent="0.25">
      <c r="B282" t="s">
        <v>19</v>
      </c>
      <c r="E282" s="8">
        <v>20.380000000000003</v>
      </c>
    </row>
    <row r="283" spans="2:5" x14ac:dyDescent="0.25">
      <c r="B283" t="s">
        <v>20</v>
      </c>
      <c r="E283" s="8">
        <v>76.33</v>
      </c>
    </row>
    <row r="284" spans="2:5" x14ac:dyDescent="0.25">
      <c r="B284" t="s">
        <v>21</v>
      </c>
      <c r="E284" s="8">
        <v>25.470000000000002</v>
      </c>
    </row>
    <row r="285" spans="2:5" ht="13.8" thickBot="1" x14ac:dyDescent="0.3"/>
    <row r="286" spans="2:5" ht="15" thickTop="1" thickBot="1" x14ac:dyDescent="0.3">
      <c r="B286" s="5" t="s">
        <v>78</v>
      </c>
      <c r="E286" s="15">
        <f>12*E262+2*E272</f>
        <v>38372.899999999994</v>
      </c>
    </row>
    <row r="287" spans="2:5" ht="21.6" thickTop="1" x14ac:dyDescent="0.25">
      <c r="B287" s="16" t="s">
        <v>23</v>
      </c>
    </row>
    <row r="289" spans="2:9" x14ac:dyDescent="0.25">
      <c r="B289" s="17"/>
      <c r="C289" s="17"/>
      <c r="D289" s="17"/>
      <c r="E289" s="17"/>
      <c r="F289" s="17"/>
      <c r="G289" s="17"/>
      <c r="H289" s="17"/>
      <c r="I289" s="17"/>
    </row>
    <row r="294" spans="2:9" ht="22.5" customHeight="1" x14ac:dyDescent="0.4">
      <c r="B294" s="81" t="s">
        <v>75</v>
      </c>
      <c r="C294" s="82"/>
    </row>
    <row r="296" spans="2:9" x14ac:dyDescent="0.25">
      <c r="B296" s="2" t="s">
        <v>0</v>
      </c>
      <c r="C296" s="3">
        <v>7</v>
      </c>
      <c r="E296" s="84" t="s">
        <v>74</v>
      </c>
      <c r="F296" s="84" t="s">
        <v>73</v>
      </c>
    </row>
    <row r="297" spans="2:9" x14ac:dyDescent="0.25">
      <c r="B297" s="2"/>
      <c r="C297" s="4"/>
    </row>
    <row r="298" spans="2:9" x14ac:dyDescent="0.25">
      <c r="B298" s="5" t="s">
        <v>1</v>
      </c>
      <c r="C298" s="6">
        <v>45.29</v>
      </c>
      <c r="D298" s="85">
        <v>45.41</v>
      </c>
    </row>
    <row r="299" spans="2:9" x14ac:dyDescent="0.25">
      <c r="B299" s="2"/>
    </row>
    <row r="300" spans="2:9" x14ac:dyDescent="0.25">
      <c r="B300" s="7" t="s">
        <v>2</v>
      </c>
    </row>
    <row r="301" spans="2:9" x14ac:dyDescent="0.25">
      <c r="B301" t="s">
        <v>3</v>
      </c>
      <c r="E301" s="8">
        <v>1177.08</v>
      </c>
      <c r="F301" s="8">
        <v>1179.96</v>
      </c>
    </row>
    <row r="302" spans="2:9" x14ac:dyDescent="0.25">
      <c r="B302" t="s">
        <v>4</v>
      </c>
      <c r="E302" s="8">
        <f>C296*C298</f>
        <v>317.02999999999997</v>
      </c>
      <c r="F302" s="8">
        <f>C296*D298</f>
        <v>317.87</v>
      </c>
    </row>
    <row r="303" spans="2:9" x14ac:dyDescent="0.25">
      <c r="B303" t="s">
        <v>5</v>
      </c>
      <c r="E303" s="8">
        <v>618.66999999999996</v>
      </c>
      <c r="F303" s="8">
        <v>620.19000000000005</v>
      </c>
    </row>
    <row r="304" spans="2:9" x14ac:dyDescent="0.25">
      <c r="B304" t="s">
        <v>6</v>
      </c>
      <c r="E304" s="8">
        <v>349.08</v>
      </c>
      <c r="F304" s="8">
        <v>349.93</v>
      </c>
    </row>
    <row r="305" spans="2:6" x14ac:dyDescent="0.25">
      <c r="B305" t="s">
        <v>7</v>
      </c>
      <c r="E305" s="8">
        <v>278.84999999999997</v>
      </c>
      <c r="F305" s="8">
        <v>279.52999999999997</v>
      </c>
    </row>
    <row r="306" spans="2:6" x14ac:dyDescent="0.25">
      <c r="B306" t="s">
        <v>8</v>
      </c>
      <c r="E306" s="8">
        <v>22.94</v>
      </c>
      <c r="F306" s="8">
        <v>23</v>
      </c>
    </row>
    <row r="307" spans="2:6" x14ac:dyDescent="0.25">
      <c r="B307" t="s">
        <v>9</v>
      </c>
      <c r="E307" s="8">
        <v>380.84</v>
      </c>
      <c r="F307" s="8">
        <v>381.77</v>
      </c>
    </row>
    <row r="308" spans="2:6" ht="13.8" x14ac:dyDescent="0.25">
      <c r="B308" s="9"/>
      <c r="E308" s="10">
        <f>SUM(E301:E307)</f>
        <v>3144.49</v>
      </c>
      <c r="F308" s="10">
        <f>SUM(F301:F307)</f>
        <v>3152.2499999999995</v>
      </c>
    </row>
    <row r="310" spans="2:6" x14ac:dyDescent="0.25">
      <c r="B310" s="7" t="s">
        <v>10</v>
      </c>
    </row>
    <row r="311" spans="2:6" x14ac:dyDescent="0.25">
      <c r="B311" s="11" t="s">
        <v>62</v>
      </c>
      <c r="C311" s="12">
        <v>27.95</v>
      </c>
      <c r="D311" s="86">
        <v>28.02</v>
      </c>
    </row>
    <row r="313" spans="2:6" x14ac:dyDescent="0.25">
      <c r="B313" t="s">
        <v>3</v>
      </c>
      <c r="E313" s="8">
        <v>726.35</v>
      </c>
      <c r="F313" s="8">
        <v>728.13</v>
      </c>
    </row>
    <row r="314" spans="2:6" x14ac:dyDescent="0.25">
      <c r="B314" t="s">
        <v>4</v>
      </c>
      <c r="E314" s="8">
        <f>C296*C311</f>
        <v>195.65</v>
      </c>
      <c r="F314" s="8">
        <f>C296*D311</f>
        <v>196.14</v>
      </c>
    </row>
    <row r="315" spans="2:6" x14ac:dyDescent="0.25">
      <c r="B315" t="s">
        <v>5</v>
      </c>
      <c r="E315" s="8">
        <v>618.66999999999996</v>
      </c>
      <c r="F315" s="8">
        <v>620.19000000000005</v>
      </c>
    </row>
    <row r="316" spans="2:6" x14ac:dyDescent="0.25">
      <c r="B316" t="s">
        <v>6</v>
      </c>
      <c r="E316" s="8">
        <v>349.08</v>
      </c>
      <c r="F316" s="8">
        <v>349.93</v>
      </c>
    </row>
    <row r="317" spans="2:6" x14ac:dyDescent="0.25">
      <c r="B317" t="s">
        <v>7</v>
      </c>
      <c r="E317" s="8">
        <v>278.84999999999997</v>
      </c>
      <c r="F317" s="8">
        <v>279.52999999999997</v>
      </c>
    </row>
    <row r="318" spans="2:6" ht="13.8" x14ac:dyDescent="0.25">
      <c r="B318" s="9"/>
      <c r="E318" s="13">
        <f>SUM(E313:E317)</f>
        <v>2168.6</v>
      </c>
      <c r="F318" s="13">
        <f>SUM(F313:F317)</f>
        <v>2173.92</v>
      </c>
    </row>
    <row r="320" spans="2:6" x14ac:dyDescent="0.25">
      <c r="B320" s="14" t="s">
        <v>12</v>
      </c>
    </row>
    <row r="321" spans="2:9" x14ac:dyDescent="0.25">
      <c r="B321" t="s">
        <v>13</v>
      </c>
      <c r="E321" s="8">
        <v>40.809999999999995</v>
      </c>
      <c r="F321" s="37">
        <v>40.909999999999997</v>
      </c>
    </row>
    <row r="322" spans="2:9" x14ac:dyDescent="0.25">
      <c r="B322" t="s">
        <v>14</v>
      </c>
      <c r="E322" s="8">
        <v>97.820000000000007</v>
      </c>
      <c r="F322" s="37">
        <v>98.06</v>
      </c>
    </row>
    <row r="323" spans="2:9" x14ac:dyDescent="0.25">
      <c r="B323" t="s">
        <v>15</v>
      </c>
      <c r="E323" s="8">
        <v>102.05000000000001</v>
      </c>
      <c r="F323" s="37">
        <v>102.30000000000001</v>
      </c>
    </row>
    <row r="324" spans="2:9" x14ac:dyDescent="0.25">
      <c r="B324" t="s">
        <v>16</v>
      </c>
      <c r="E324" s="8">
        <v>139.75</v>
      </c>
      <c r="F324" s="37">
        <v>140.09</v>
      </c>
    </row>
    <row r="326" spans="2:9" x14ac:dyDescent="0.25">
      <c r="B326" s="14" t="s">
        <v>17</v>
      </c>
    </row>
    <row r="327" spans="2:9" x14ac:dyDescent="0.25">
      <c r="B327" t="s">
        <v>18</v>
      </c>
      <c r="E327" s="8">
        <v>59.72</v>
      </c>
      <c r="F327" s="37">
        <v>59.86</v>
      </c>
    </row>
    <row r="328" spans="2:9" x14ac:dyDescent="0.25">
      <c r="B328" t="s">
        <v>19</v>
      </c>
      <c r="E328" s="8">
        <v>19.930000000000003</v>
      </c>
      <c r="F328" s="37">
        <v>19.98</v>
      </c>
    </row>
    <row r="329" spans="2:9" x14ac:dyDescent="0.25">
      <c r="B329" t="s">
        <v>20</v>
      </c>
      <c r="E329" s="8">
        <v>74.650000000000006</v>
      </c>
      <c r="F329" s="37">
        <v>74.83</v>
      </c>
    </row>
    <row r="330" spans="2:9" x14ac:dyDescent="0.25">
      <c r="B330" t="s">
        <v>21</v>
      </c>
      <c r="E330" s="8">
        <v>24.91</v>
      </c>
      <c r="F330" s="37">
        <v>24.970000000000002</v>
      </c>
    </row>
    <row r="331" spans="2:9" ht="13.8" thickBot="1" x14ac:dyDescent="0.3"/>
    <row r="332" spans="2:9" ht="15" thickTop="1" thickBot="1" x14ac:dyDescent="0.3">
      <c r="B332" s="5" t="s">
        <v>76</v>
      </c>
      <c r="E332" s="15">
        <f>12*E308+2*E318</f>
        <v>42071.079999999994</v>
      </c>
      <c r="F332" s="15">
        <f>6*E308+6*F308+E318+F318</f>
        <v>42122.959999999992</v>
      </c>
    </row>
    <row r="333" spans="2:9" ht="21.6" thickTop="1" x14ac:dyDescent="0.25">
      <c r="B333" s="16" t="s">
        <v>23</v>
      </c>
    </row>
    <row r="335" spans="2:9" x14ac:dyDescent="0.25">
      <c r="B335" s="17"/>
      <c r="C335" s="17"/>
      <c r="D335" s="17"/>
      <c r="E335" s="17"/>
      <c r="F335" s="17"/>
      <c r="G335" s="17"/>
      <c r="H335" s="17"/>
      <c r="I335" s="17"/>
    </row>
    <row r="339" spans="2:6" ht="22.5" customHeight="1" x14ac:dyDescent="0.4">
      <c r="B339" s="81" t="s">
        <v>71</v>
      </c>
      <c r="C339" s="82"/>
    </row>
    <row r="341" spans="2:6" x14ac:dyDescent="0.25">
      <c r="B341" s="2" t="s">
        <v>0</v>
      </c>
      <c r="C341" s="3">
        <v>7</v>
      </c>
      <c r="E341" s="84" t="s">
        <v>74</v>
      </c>
      <c r="F341" s="84" t="s">
        <v>73</v>
      </c>
    </row>
    <row r="342" spans="2:6" x14ac:dyDescent="0.25">
      <c r="B342" s="2"/>
      <c r="C342" s="4"/>
    </row>
    <row r="343" spans="2:6" x14ac:dyDescent="0.25">
      <c r="B343" s="5" t="s">
        <v>1</v>
      </c>
      <c r="C343" s="6">
        <v>44.18</v>
      </c>
      <c r="D343" s="85">
        <v>44.29</v>
      </c>
    </row>
    <row r="344" spans="2:6" x14ac:dyDescent="0.25">
      <c r="B344" s="2"/>
    </row>
    <row r="345" spans="2:6" x14ac:dyDescent="0.25">
      <c r="B345" s="7" t="s">
        <v>2</v>
      </c>
    </row>
    <row r="346" spans="2:6" x14ac:dyDescent="0.25">
      <c r="B346" t="s">
        <v>3</v>
      </c>
      <c r="E346" s="88">
        <v>1148.3399999999999</v>
      </c>
      <c r="F346" s="37">
        <v>1151.1600000000001</v>
      </c>
    </row>
    <row r="347" spans="2:6" x14ac:dyDescent="0.25">
      <c r="B347" t="s">
        <v>4</v>
      </c>
      <c r="E347" s="88">
        <f>C341*C343</f>
        <v>309.26</v>
      </c>
      <c r="F347" s="37">
        <f>C341*D343</f>
        <v>310.02999999999997</v>
      </c>
    </row>
    <row r="348" spans="2:6" x14ac:dyDescent="0.25">
      <c r="B348" t="s">
        <v>5</v>
      </c>
      <c r="E348" s="88">
        <v>603.55999999999995</v>
      </c>
      <c r="F348" s="37">
        <v>605.04999999999995</v>
      </c>
    </row>
    <row r="349" spans="2:6" x14ac:dyDescent="0.25">
      <c r="B349" t="s">
        <v>6</v>
      </c>
      <c r="E349" s="88">
        <v>340.55</v>
      </c>
      <c r="F349" s="37">
        <v>341.39</v>
      </c>
    </row>
    <row r="350" spans="2:6" x14ac:dyDescent="0.25">
      <c r="B350" t="s">
        <v>7</v>
      </c>
      <c r="E350" s="88">
        <v>272.03999999999996</v>
      </c>
      <c r="F350" s="37">
        <v>272.70999999999998</v>
      </c>
    </row>
    <row r="351" spans="2:6" x14ac:dyDescent="0.25">
      <c r="B351" t="s">
        <v>8</v>
      </c>
      <c r="E351" s="88">
        <v>22.380000000000003</v>
      </c>
      <c r="F351" s="37">
        <v>22.430000000000003</v>
      </c>
    </row>
    <row r="352" spans="2:6" x14ac:dyDescent="0.25">
      <c r="B352" t="s">
        <v>9</v>
      </c>
      <c r="E352" s="88">
        <v>371.53999999999996</v>
      </c>
      <c r="F352" s="37">
        <v>372.45</v>
      </c>
    </row>
    <row r="353" spans="2:6" ht="13.8" x14ac:dyDescent="0.25">
      <c r="B353" s="9"/>
      <c r="E353" s="89">
        <f>SUM(E346:E352)</f>
        <v>3067.67</v>
      </c>
      <c r="F353" s="10">
        <f>SUM(F346:F352)</f>
        <v>3075.2199999999993</v>
      </c>
    </row>
    <row r="355" spans="2:6" x14ac:dyDescent="0.25">
      <c r="B355" s="7" t="s">
        <v>10</v>
      </c>
    </row>
    <row r="356" spans="2:6" x14ac:dyDescent="0.25">
      <c r="B356" s="11" t="s">
        <v>62</v>
      </c>
      <c r="C356" s="12">
        <v>27.26</v>
      </c>
      <c r="D356" s="86">
        <v>27.32</v>
      </c>
    </row>
    <row r="358" spans="2:6" x14ac:dyDescent="0.25">
      <c r="B358" t="s">
        <v>3</v>
      </c>
      <c r="E358" s="88">
        <v>708.61</v>
      </c>
      <c r="F358" s="37">
        <v>710.35</v>
      </c>
    </row>
    <row r="359" spans="2:6" x14ac:dyDescent="0.25">
      <c r="B359" t="s">
        <v>4</v>
      </c>
      <c r="E359" s="88">
        <f>C341*C356</f>
        <v>190.82000000000002</v>
      </c>
      <c r="F359" s="37">
        <f>C341*D356</f>
        <v>191.24</v>
      </c>
    </row>
    <row r="360" spans="2:6" x14ac:dyDescent="0.25">
      <c r="B360" t="s">
        <v>5</v>
      </c>
      <c r="E360" s="88">
        <v>603.55999999999995</v>
      </c>
      <c r="F360" s="37">
        <v>605.04999999999995</v>
      </c>
    </row>
    <row r="361" spans="2:6" x14ac:dyDescent="0.25">
      <c r="B361" t="s">
        <v>6</v>
      </c>
      <c r="E361" s="88">
        <v>340.55</v>
      </c>
      <c r="F361" s="37">
        <v>341.39</v>
      </c>
    </row>
    <row r="362" spans="2:6" x14ac:dyDescent="0.25">
      <c r="B362" t="s">
        <v>7</v>
      </c>
      <c r="E362" s="88">
        <v>272.03999999999996</v>
      </c>
      <c r="F362" s="37">
        <v>272.70999999999998</v>
      </c>
    </row>
    <row r="363" spans="2:6" ht="13.8" x14ac:dyDescent="0.25">
      <c r="B363" s="9"/>
      <c r="E363" s="90">
        <f>SUM(E358:E362)</f>
        <v>2115.58</v>
      </c>
      <c r="F363" s="13">
        <f>SUM(F358:F362)</f>
        <v>2120.7399999999998</v>
      </c>
    </row>
    <row r="365" spans="2:6" x14ac:dyDescent="0.25">
      <c r="B365" s="14" t="s">
        <v>12</v>
      </c>
    </row>
    <row r="366" spans="2:6" x14ac:dyDescent="0.25">
      <c r="B366" t="s">
        <v>13</v>
      </c>
      <c r="E366" s="88">
        <v>39.809999999999995</v>
      </c>
      <c r="F366" s="26">
        <v>39.909999999999997</v>
      </c>
    </row>
    <row r="367" spans="2:6" x14ac:dyDescent="0.25">
      <c r="B367" t="s">
        <v>14</v>
      </c>
      <c r="E367" s="88">
        <v>95.43</v>
      </c>
      <c r="F367" s="26">
        <v>95.660000000000011</v>
      </c>
    </row>
    <row r="368" spans="2:6" x14ac:dyDescent="0.25">
      <c r="B368" t="s">
        <v>15</v>
      </c>
      <c r="E368" s="88">
        <v>99.56</v>
      </c>
      <c r="F368" s="26">
        <v>99.800000000000011</v>
      </c>
    </row>
    <row r="369" spans="2:6" x14ac:dyDescent="0.25">
      <c r="B369" t="s">
        <v>16</v>
      </c>
      <c r="E369" s="88">
        <v>136.32999999999998</v>
      </c>
      <c r="F369" s="26">
        <v>136.66999999999999</v>
      </c>
    </row>
    <row r="370" spans="2:6" x14ac:dyDescent="0.25">
      <c r="F370" s="26"/>
    </row>
    <row r="371" spans="2:6" x14ac:dyDescent="0.25">
      <c r="B371" s="14" t="s">
        <v>17</v>
      </c>
      <c r="F371" s="26"/>
    </row>
    <row r="372" spans="2:6" x14ac:dyDescent="0.25">
      <c r="B372" t="s">
        <v>18</v>
      </c>
      <c r="E372" s="88">
        <v>58.26</v>
      </c>
      <c r="F372" s="26">
        <v>58.4</v>
      </c>
    </row>
    <row r="373" spans="2:6" x14ac:dyDescent="0.25">
      <c r="B373" t="s">
        <v>19</v>
      </c>
      <c r="E373" s="88">
        <v>19.440000000000001</v>
      </c>
      <c r="F373" s="26">
        <v>19.490000000000002</v>
      </c>
    </row>
    <row r="374" spans="2:6" x14ac:dyDescent="0.25">
      <c r="B374" t="s">
        <v>20</v>
      </c>
      <c r="E374" s="88">
        <v>72.820000000000007</v>
      </c>
      <c r="F374" s="26">
        <v>73</v>
      </c>
    </row>
    <row r="375" spans="2:6" x14ac:dyDescent="0.25">
      <c r="B375" t="s">
        <v>21</v>
      </c>
      <c r="E375" s="88">
        <v>24.3</v>
      </c>
      <c r="F375" s="26">
        <v>24.360000000000003</v>
      </c>
    </row>
    <row r="376" spans="2:6" ht="13.8" thickBot="1" x14ac:dyDescent="0.3"/>
    <row r="377" spans="2:6" ht="15" thickTop="1" thickBot="1" x14ac:dyDescent="0.3">
      <c r="B377" s="5" t="s">
        <v>72</v>
      </c>
      <c r="E377" s="15">
        <f>8*E353+1*E363+4*F353+1*F363</f>
        <v>41078.559999999998</v>
      </c>
    </row>
    <row r="378" spans="2:6" ht="21.6" thickTop="1" x14ac:dyDescent="0.25">
      <c r="B378" s="16" t="s">
        <v>23</v>
      </c>
    </row>
    <row r="384" spans="2:6" ht="22.5" customHeight="1" x14ac:dyDescent="0.4">
      <c r="B384" s="81" t="s">
        <v>69</v>
      </c>
      <c r="C384" s="82"/>
    </row>
    <row r="386" spans="2:6" x14ac:dyDescent="0.25">
      <c r="B386" s="2" t="s">
        <v>0</v>
      </c>
      <c r="C386" s="3">
        <v>7</v>
      </c>
    </row>
    <row r="387" spans="2:6" x14ac:dyDescent="0.25">
      <c r="B387" s="2"/>
      <c r="C387" s="4"/>
    </row>
    <row r="388" spans="2:6" x14ac:dyDescent="0.25">
      <c r="B388" s="5" t="s">
        <v>1</v>
      </c>
      <c r="C388" s="6">
        <v>43.519999999999996</v>
      </c>
    </row>
    <row r="389" spans="2:6" x14ac:dyDescent="0.25">
      <c r="B389" s="2"/>
    </row>
    <row r="390" spans="2:6" x14ac:dyDescent="0.25">
      <c r="B390" s="7" t="s">
        <v>2</v>
      </c>
    </row>
    <row r="391" spans="2:6" x14ac:dyDescent="0.25">
      <c r="B391" t="s">
        <v>3</v>
      </c>
      <c r="E391" s="8">
        <v>1131.3599999999999</v>
      </c>
    </row>
    <row r="392" spans="2:6" x14ac:dyDescent="0.25">
      <c r="B392" t="s">
        <v>4</v>
      </c>
      <c r="E392" s="8">
        <f>C386*C388</f>
        <v>304.64</v>
      </c>
    </row>
    <row r="393" spans="2:6" x14ac:dyDescent="0.25">
      <c r="B393" t="s">
        <v>5</v>
      </c>
      <c r="E393" s="8">
        <v>594.64</v>
      </c>
    </row>
    <row r="394" spans="2:6" x14ac:dyDescent="0.25">
      <c r="B394" t="s">
        <v>6</v>
      </c>
      <c r="E394" s="8">
        <v>335.51</v>
      </c>
    </row>
    <row r="395" spans="2:6" x14ac:dyDescent="0.25">
      <c r="B395" t="s">
        <v>7</v>
      </c>
      <c r="E395" s="8">
        <v>268.01</v>
      </c>
      <c r="F395" s="26"/>
    </row>
    <row r="396" spans="2:6" x14ac:dyDescent="0.25">
      <c r="B396" t="s">
        <v>8</v>
      </c>
      <c r="E396" s="8">
        <v>22.040000000000003</v>
      </c>
    </row>
    <row r="397" spans="2:6" x14ac:dyDescent="0.25">
      <c r="B397" t="s">
        <v>9</v>
      </c>
      <c r="E397" s="8">
        <v>366.03999999999996</v>
      </c>
    </row>
    <row r="398" spans="2:6" ht="13.8" x14ac:dyDescent="0.25">
      <c r="B398" s="9"/>
      <c r="E398" s="10">
        <f>SUM(E391:E397)</f>
        <v>3022.24</v>
      </c>
    </row>
    <row r="400" spans="2:6" x14ac:dyDescent="0.25">
      <c r="B400" s="7" t="s">
        <v>10</v>
      </c>
    </row>
    <row r="401" spans="2:5" x14ac:dyDescent="0.25">
      <c r="B401" s="11" t="s">
        <v>62</v>
      </c>
      <c r="C401" s="12">
        <v>26.85</v>
      </c>
    </row>
    <row r="403" spans="2:5" x14ac:dyDescent="0.25">
      <c r="B403" t="s">
        <v>3</v>
      </c>
      <c r="E403" s="8">
        <v>698.13</v>
      </c>
    </row>
    <row r="404" spans="2:5" x14ac:dyDescent="0.25">
      <c r="B404" t="s">
        <v>4</v>
      </c>
      <c r="E404" s="8">
        <f>C386*C401</f>
        <v>187.95000000000002</v>
      </c>
    </row>
    <row r="405" spans="2:5" x14ac:dyDescent="0.25">
      <c r="B405" t="s">
        <v>5</v>
      </c>
      <c r="E405" s="8">
        <v>594.64</v>
      </c>
    </row>
    <row r="406" spans="2:5" x14ac:dyDescent="0.25">
      <c r="B406" t="s">
        <v>6</v>
      </c>
      <c r="E406" s="8">
        <v>335.51</v>
      </c>
    </row>
    <row r="407" spans="2:5" x14ac:dyDescent="0.25">
      <c r="B407" t="s">
        <v>7</v>
      </c>
      <c r="E407" s="8">
        <v>268.01</v>
      </c>
    </row>
    <row r="408" spans="2:5" ht="13.8" x14ac:dyDescent="0.25">
      <c r="B408" s="9"/>
      <c r="E408" s="13">
        <f>SUM(E403:E407)</f>
        <v>2084.2399999999998</v>
      </c>
    </row>
    <row r="410" spans="2:5" x14ac:dyDescent="0.25">
      <c r="B410" s="14" t="s">
        <v>12</v>
      </c>
    </row>
    <row r="411" spans="2:5" x14ac:dyDescent="0.25">
      <c r="B411" t="s">
        <v>13</v>
      </c>
      <c r="E411" s="8">
        <v>39.22</v>
      </c>
    </row>
    <row r="412" spans="2:5" x14ac:dyDescent="0.25">
      <c r="B412" t="s">
        <v>14</v>
      </c>
      <c r="E412" s="8">
        <v>94.01</v>
      </c>
    </row>
    <row r="413" spans="2:5" x14ac:dyDescent="0.25">
      <c r="B413" t="s">
        <v>15</v>
      </c>
      <c r="E413" s="8">
        <v>98.08</v>
      </c>
    </row>
    <row r="414" spans="2:5" x14ac:dyDescent="0.25">
      <c r="B414" t="s">
        <v>16</v>
      </c>
      <c r="E414" s="8">
        <v>134.31</v>
      </c>
    </row>
    <row r="416" spans="2:5" x14ac:dyDescent="0.25">
      <c r="B416" s="14" t="s">
        <v>17</v>
      </c>
    </row>
    <row r="417" spans="2:9" x14ac:dyDescent="0.25">
      <c r="B417" t="s">
        <v>18</v>
      </c>
      <c r="E417" s="8">
        <v>57.39</v>
      </c>
    </row>
    <row r="418" spans="2:9" x14ac:dyDescent="0.25">
      <c r="B418" t="s">
        <v>19</v>
      </c>
      <c r="E418" s="8">
        <v>19.150000000000002</v>
      </c>
    </row>
    <row r="419" spans="2:9" x14ac:dyDescent="0.25">
      <c r="B419" t="s">
        <v>20</v>
      </c>
      <c r="E419" s="8">
        <v>71.740000000000009</v>
      </c>
    </row>
    <row r="420" spans="2:9" x14ac:dyDescent="0.25">
      <c r="B420" t="s">
        <v>21</v>
      </c>
      <c r="E420" s="8">
        <v>23.94</v>
      </c>
    </row>
    <row r="421" spans="2:9" ht="13.8" thickBot="1" x14ac:dyDescent="0.3"/>
    <row r="422" spans="2:9" ht="15" thickTop="1" thickBot="1" x14ac:dyDescent="0.3">
      <c r="B422" s="5" t="s">
        <v>70</v>
      </c>
      <c r="E422" s="15">
        <f>12*E398+2*E408</f>
        <v>40435.360000000001</v>
      </c>
    </row>
    <row r="423" spans="2:9" ht="21.6" thickTop="1" x14ac:dyDescent="0.25">
      <c r="B423" s="16" t="s">
        <v>23</v>
      </c>
    </row>
    <row r="425" spans="2:9" x14ac:dyDescent="0.25">
      <c r="B425" s="17"/>
      <c r="C425" s="17"/>
      <c r="D425" s="17"/>
      <c r="E425" s="17"/>
      <c r="F425" s="17"/>
      <c r="G425" s="17"/>
      <c r="H425" s="17"/>
      <c r="I425" s="17"/>
    </row>
    <row r="427" spans="2:9" ht="22.5" customHeight="1" x14ac:dyDescent="0.4">
      <c r="B427" s="81" t="s">
        <v>65</v>
      </c>
      <c r="C427" s="82"/>
    </row>
    <row r="429" spans="2:9" x14ac:dyDescent="0.25">
      <c r="B429" s="2" t="s">
        <v>0</v>
      </c>
      <c r="C429" s="78">
        <v>7</v>
      </c>
    </row>
    <row r="430" spans="2:9" x14ac:dyDescent="0.25">
      <c r="B430" s="2"/>
      <c r="C430" s="68"/>
    </row>
    <row r="431" spans="2:9" x14ac:dyDescent="0.25">
      <c r="B431" s="5" t="s">
        <v>1</v>
      </c>
      <c r="C431" s="67">
        <v>43.08</v>
      </c>
    </row>
    <row r="432" spans="2:9" x14ac:dyDescent="0.25">
      <c r="B432" s="2"/>
    </row>
    <row r="433" spans="2:5" x14ac:dyDescent="0.25">
      <c r="B433" s="7" t="s">
        <v>2</v>
      </c>
    </row>
    <row r="434" spans="2:5" x14ac:dyDescent="0.25">
      <c r="B434" t="s">
        <v>3</v>
      </c>
      <c r="E434" s="8">
        <v>1120.1500000000001</v>
      </c>
    </row>
    <row r="435" spans="2:5" x14ac:dyDescent="0.25">
      <c r="B435" t="s">
        <v>4</v>
      </c>
      <c r="E435" s="8">
        <f>C429*C431</f>
        <v>301.56</v>
      </c>
    </row>
    <row r="436" spans="2:5" x14ac:dyDescent="0.25">
      <c r="B436" t="s">
        <v>5</v>
      </c>
      <c r="E436" s="8">
        <v>588.75</v>
      </c>
    </row>
    <row r="437" spans="2:5" x14ac:dyDescent="0.25">
      <c r="B437" t="s">
        <v>6</v>
      </c>
      <c r="E437" s="8">
        <v>332.18</v>
      </c>
    </row>
    <row r="438" spans="2:5" x14ac:dyDescent="0.25">
      <c r="B438" t="s">
        <v>7</v>
      </c>
      <c r="E438" s="8">
        <v>265.34999999999997</v>
      </c>
    </row>
    <row r="439" spans="2:5" x14ac:dyDescent="0.25">
      <c r="B439" t="s">
        <v>8</v>
      </c>
      <c r="E439" s="8">
        <v>21.82</v>
      </c>
    </row>
    <row r="440" spans="2:5" x14ac:dyDescent="0.25">
      <c r="B440" t="s">
        <v>9</v>
      </c>
      <c r="E440" s="8">
        <v>362.40999999999997</v>
      </c>
    </row>
    <row r="441" spans="2:5" ht="13.8" x14ac:dyDescent="0.25">
      <c r="B441" s="9"/>
      <c r="E441" s="10">
        <f>SUM(E434:E440)</f>
        <v>2992.22</v>
      </c>
    </row>
    <row r="443" spans="2:5" x14ac:dyDescent="0.25">
      <c r="B443" s="7" t="s">
        <v>10</v>
      </c>
    </row>
    <row r="444" spans="2:5" x14ac:dyDescent="0.25">
      <c r="B444" s="11" t="s">
        <v>11</v>
      </c>
      <c r="C444" s="69">
        <v>26.580000000000002</v>
      </c>
    </row>
    <row r="446" spans="2:5" x14ac:dyDescent="0.25">
      <c r="B446" t="s">
        <v>3</v>
      </c>
      <c r="E446" s="8">
        <v>691.21</v>
      </c>
    </row>
    <row r="447" spans="2:5" x14ac:dyDescent="0.25">
      <c r="B447" t="s">
        <v>4</v>
      </c>
      <c r="E447" s="8">
        <f>C429*C444</f>
        <v>186.06</v>
      </c>
    </row>
    <row r="448" spans="2:5" x14ac:dyDescent="0.25">
      <c r="B448" t="s">
        <v>5</v>
      </c>
      <c r="E448" s="8">
        <v>588.75</v>
      </c>
    </row>
    <row r="449" spans="2:5" x14ac:dyDescent="0.25">
      <c r="B449" t="s">
        <v>6</v>
      </c>
      <c r="E449" s="8">
        <v>332.18</v>
      </c>
    </row>
    <row r="450" spans="2:5" x14ac:dyDescent="0.25">
      <c r="B450" t="s">
        <v>7</v>
      </c>
      <c r="E450" s="8">
        <v>265.34999999999997</v>
      </c>
    </row>
    <row r="451" spans="2:5" ht="13.8" x14ac:dyDescent="0.25">
      <c r="B451" s="9"/>
      <c r="E451" s="13">
        <f>SUM(E446:E450)</f>
        <v>2063.5500000000002</v>
      </c>
    </row>
    <row r="453" spans="2:5" x14ac:dyDescent="0.25">
      <c r="B453" s="14" t="s">
        <v>12</v>
      </c>
    </row>
    <row r="454" spans="2:5" x14ac:dyDescent="0.25">
      <c r="B454" t="s">
        <v>13</v>
      </c>
      <c r="E454" s="8">
        <v>38.83</v>
      </c>
    </row>
    <row r="455" spans="2:5" x14ac:dyDescent="0.25">
      <c r="B455" t="s">
        <v>14</v>
      </c>
      <c r="E455" s="8">
        <v>93.070000000000007</v>
      </c>
    </row>
    <row r="456" spans="2:5" x14ac:dyDescent="0.25">
      <c r="B456" t="s">
        <v>15</v>
      </c>
      <c r="E456" s="8">
        <v>97.100000000000009</v>
      </c>
    </row>
    <row r="457" spans="2:5" x14ac:dyDescent="0.25">
      <c r="B457" t="s">
        <v>16</v>
      </c>
      <c r="E457" s="8">
        <v>132.97999999999999</v>
      </c>
    </row>
    <row r="459" spans="2:5" x14ac:dyDescent="0.25">
      <c r="B459" s="14" t="s">
        <v>17</v>
      </c>
    </row>
    <row r="460" spans="2:5" x14ac:dyDescent="0.25">
      <c r="B460" t="s">
        <v>18</v>
      </c>
      <c r="E460" s="8">
        <v>56.82</v>
      </c>
    </row>
    <row r="461" spans="2:5" x14ac:dyDescent="0.25">
      <c r="B461" t="s">
        <v>19</v>
      </c>
      <c r="E461" s="8">
        <v>18.96</v>
      </c>
    </row>
    <row r="462" spans="2:5" x14ac:dyDescent="0.25">
      <c r="B462" t="s">
        <v>20</v>
      </c>
      <c r="E462" s="8">
        <v>71.02000000000001</v>
      </c>
    </row>
    <row r="463" spans="2:5" x14ac:dyDescent="0.25">
      <c r="B463" t="s">
        <v>21</v>
      </c>
      <c r="E463" s="8">
        <v>23.700000000000003</v>
      </c>
    </row>
    <row r="464" spans="2:5" ht="13.8" thickBot="1" x14ac:dyDescent="0.3"/>
    <row r="465" spans="2:9" ht="15" thickTop="1" thickBot="1" x14ac:dyDescent="0.3">
      <c r="B465" s="5" t="s">
        <v>67</v>
      </c>
      <c r="E465" s="15">
        <f>12*E441+2*E451</f>
        <v>40033.74</v>
      </c>
    </row>
    <row r="466" spans="2:9" ht="21.6" thickTop="1" x14ac:dyDescent="0.25">
      <c r="B466" s="16" t="s">
        <v>23</v>
      </c>
    </row>
    <row r="468" spans="2:9" x14ac:dyDescent="0.25">
      <c r="B468" s="17"/>
      <c r="C468" s="17"/>
      <c r="D468" s="17"/>
      <c r="E468" s="17"/>
      <c r="F468" s="17"/>
      <c r="G468" s="17"/>
      <c r="H468" s="17"/>
      <c r="I468" s="17"/>
    </row>
    <row r="470" spans="2:9" ht="22.5" customHeight="1" x14ac:dyDescent="0.4">
      <c r="B470" s="81" t="s">
        <v>66</v>
      </c>
      <c r="C470" s="82"/>
    </row>
    <row r="472" spans="2:9" x14ac:dyDescent="0.25">
      <c r="B472" s="2" t="s">
        <v>0</v>
      </c>
      <c r="C472" s="78">
        <v>6</v>
      </c>
    </row>
    <row r="473" spans="2:9" x14ac:dyDescent="0.25">
      <c r="B473" s="2"/>
      <c r="C473" s="68"/>
    </row>
    <row r="474" spans="2:9" x14ac:dyDescent="0.25">
      <c r="B474" s="5" t="s">
        <v>1</v>
      </c>
      <c r="C474" s="67">
        <v>42.65</v>
      </c>
    </row>
    <row r="475" spans="2:9" x14ac:dyDescent="0.25">
      <c r="B475" s="2"/>
    </row>
    <row r="476" spans="2:9" x14ac:dyDescent="0.25">
      <c r="B476" s="7" t="s">
        <v>2</v>
      </c>
    </row>
    <row r="477" spans="2:9" x14ac:dyDescent="0.25">
      <c r="B477" t="s">
        <v>3</v>
      </c>
      <c r="E477" s="8">
        <v>1109.05</v>
      </c>
    </row>
    <row r="478" spans="2:9" x14ac:dyDescent="0.25">
      <c r="B478" t="s">
        <v>4</v>
      </c>
      <c r="E478" s="8">
        <f>C472*C474</f>
        <v>255.89999999999998</v>
      </c>
    </row>
    <row r="479" spans="2:9" x14ac:dyDescent="0.25">
      <c r="B479" t="s">
        <v>5</v>
      </c>
      <c r="E479" s="8">
        <v>582.91999999999996</v>
      </c>
    </row>
    <row r="480" spans="2:9" x14ac:dyDescent="0.25">
      <c r="B480" t="s">
        <v>6</v>
      </c>
      <c r="E480" s="8">
        <v>328.89</v>
      </c>
    </row>
    <row r="481" spans="2:5" x14ac:dyDescent="0.25">
      <c r="B481" t="s">
        <v>7</v>
      </c>
      <c r="E481" s="8">
        <v>262.72000000000003</v>
      </c>
    </row>
    <row r="482" spans="2:5" x14ac:dyDescent="0.25">
      <c r="B482" t="s">
        <v>8</v>
      </c>
      <c r="E482" s="8">
        <v>21.6</v>
      </c>
    </row>
    <row r="483" spans="2:5" x14ac:dyDescent="0.25">
      <c r="B483" t="s">
        <v>9</v>
      </c>
      <c r="E483" s="8">
        <v>358.82</v>
      </c>
    </row>
    <row r="484" spans="2:5" ht="13.8" x14ac:dyDescent="0.25">
      <c r="B484" s="9"/>
      <c r="E484" s="10">
        <f>SUM(E477:E483)</f>
        <v>2919.8999999999996</v>
      </c>
    </row>
    <row r="486" spans="2:5" x14ac:dyDescent="0.25">
      <c r="B486" s="7" t="s">
        <v>10</v>
      </c>
    </row>
    <row r="487" spans="2:5" x14ac:dyDescent="0.25">
      <c r="B487" s="11" t="s">
        <v>11</v>
      </c>
      <c r="C487" s="69">
        <v>26.31</v>
      </c>
    </row>
    <row r="489" spans="2:5" x14ac:dyDescent="0.25">
      <c r="B489" t="s">
        <v>3</v>
      </c>
      <c r="E489" s="8">
        <v>684.36</v>
      </c>
    </row>
    <row r="490" spans="2:5" x14ac:dyDescent="0.25">
      <c r="B490" t="s">
        <v>4</v>
      </c>
      <c r="E490" s="8">
        <f>C472*C487</f>
        <v>157.85999999999999</v>
      </c>
    </row>
    <row r="491" spans="2:5" x14ac:dyDescent="0.25">
      <c r="B491" t="s">
        <v>5</v>
      </c>
      <c r="E491" s="8">
        <v>582.91999999999996</v>
      </c>
    </row>
    <row r="492" spans="2:5" x14ac:dyDescent="0.25">
      <c r="B492" t="s">
        <v>6</v>
      </c>
      <c r="E492" s="8">
        <v>328.89</v>
      </c>
    </row>
    <row r="493" spans="2:5" x14ac:dyDescent="0.25">
      <c r="B493" t="s">
        <v>7</v>
      </c>
      <c r="E493" s="8">
        <v>262.72000000000003</v>
      </c>
    </row>
    <row r="494" spans="2:5" ht="13.8" x14ac:dyDescent="0.25">
      <c r="B494" s="9"/>
      <c r="E494" s="13">
        <f>SUM(E489:E493)</f>
        <v>2016.7499999999998</v>
      </c>
    </row>
    <row r="496" spans="2:5" x14ac:dyDescent="0.25">
      <c r="B496" s="14" t="s">
        <v>12</v>
      </c>
    </row>
    <row r="497" spans="2:9" x14ac:dyDescent="0.25">
      <c r="B497" t="s">
        <v>13</v>
      </c>
      <c r="E497" s="8">
        <v>38.44</v>
      </c>
    </row>
    <row r="498" spans="2:9" x14ac:dyDescent="0.25">
      <c r="B498" t="s">
        <v>14</v>
      </c>
      <c r="E498" s="8">
        <v>92.14</v>
      </c>
    </row>
    <row r="499" spans="2:9" x14ac:dyDescent="0.25">
      <c r="B499" t="s">
        <v>15</v>
      </c>
      <c r="E499" s="8">
        <v>96.13</v>
      </c>
    </row>
    <row r="500" spans="2:9" x14ac:dyDescent="0.25">
      <c r="B500" t="s">
        <v>16</v>
      </c>
      <c r="E500" s="8">
        <v>131.66</v>
      </c>
    </row>
    <row r="502" spans="2:9" x14ac:dyDescent="0.25">
      <c r="B502" s="14" t="s">
        <v>17</v>
      </c>
    </row>
    <row r="503" spans="2:9" x14ac:dyDescent="0.25">
      <c r="B503" t="s">
        <v>18</v>
      </c>
      <c r="E503" s="8">
        <v>56.25</v>
      </c>
    </row>
    <row r="504" spans="2:9" x14ac:dyDescent="0.25">
      <c r="B504" t="s">
        <v>19</v>
      </c>
      <c r="E504" s="8">
        <v>18.77</v>
      </c>
    </row>
    <row r="505" spans="2:9" x14ac:dyDescent="0.25">
      <c r="B505" t="s">
        <v>20</v>
      </c>
      <c r="E505" s="8">
        <v>70.31</v>
      </c>
    </row>
    <row r="506" spans="2:9" x14ac:dyDescent="0.25">
      <c r="B506" t="s">
        <v>21</v>
      </c>
      <c r="E506" s="8">
        <v>23.46</v>
      </c>
    </row>
    <row r="507" spans="2:9" ht="13.8" thickBot="1" x14ac:dyDescent="0.3"/>
    <row r="508" spans="2:9" ht="15" thickTop="1" thickBot="1" x14ac:dyDescent="0.3">
      <c r="B508" s="5" t="s">
        <v>68</v>
      </c>
      <c r="E508" s="15">
        <f>12*E484+2*E494</f>
        <v>39072.299999999996</v>
      </c>
    </row>
    <row r="509" spans="2:9" ht="21.6" thickTop="1" x14ac:dyDescent="0.25">
      <c r="B509" s="16" t="s">
        <v>23</v>
      </c>
    </row>
    <row r="511" spans="2:9" x14ac:dyDescent="0.25">
      <c r="B511" s="17"/>
      <c r="C511" s="17"/>
      <c r="D511" s="17"/>
      <c r="E511" s="17"/>
      <c r="F511" s="17"/>
      <c r="G511" s="17"/>
      <c r="H511" s="17"/>
      <c r="I511" s="17"/>
    </row>
    <row r="513" spans="2:9" ht="21" x14ac:dyDescent="0.4">
      <c r="B513" s="1" t="s">
        <v>24</v>
      </c>
    </row>
    <row r="515" spans="2:9" x14ac:dyDescent="0.25">
      <c r="B515" s="2" t="s">
        <v>0</v>
      </c>
      <c r="C515" s="18">
        <v>5</v>
      </c>
    </row>
    <row r="516" spans="2:9" x14ac:dyDescent="0.25">
      <c r="B516" s="2"/>
      <c r="C516" s="4"/>
    </row>
    <row r="517" spans="2:9" x14ac:dyDescent="0.25">
      <c r="B517" s="5" t="s">
        <v>25</v>
      </c>
      <c r="C517" s="6">
        <v>42.65</v>
      </c>
    </row>
    <row r="518" spans="2:9" x14ac:dyDescent="0.25">
      <c r="B518" s="2"/>
    </row>
    <row r="519" spans="2:9" x14ac:dyDescent="0.25">
      <c r="B519" s="19" t="s">
        <v>2</v>
      </c>
      <c r="C519" s="20"/>
      <c r="D519" s="20"/>
      <c r="E519" s="21" t="s">
        <v>24</v>
      </c>
      <c r="F519" s="22"/>
      <c r="G519" s="20"/>
      <c r="H519" s="22"/>
      <c r="I519" s="22"/>
    </row>
    <row r="520" spans="2:9" x14ac:dyDescent="0.25">
      <c r="B520" t="s">
        <v>3</v>
      </c>
      <c r="E520" s="23">
        <v>1109.05</v>
      </c>
      <c r="F520" s="8"/>
      <c r="G520" s="24"/>
      <c r="H520" s="25"/>
      <c r="I520" s="26"/>
    </row>
    <row r="521" spans="2:9" x14ac:dyDescent="0.25">
      <c r="B521" t="s">
        <v>4</v>
      </c>
      <c r="E521" s="23">
        <f>C515*C517</f>
        <v>213.25</v>
      </c>
      <c r="F521" s="8"/>
      <c r="G521" s="24"/>
      <c r="H521" s="25"/>
      <c r="I521" s="26"/>
    </row>
    <row r="522" spans="2:9" x14ac:dyDescent="0.25">
      <c r="B522" t="s">
        <v>5</v>
      </c>
      <c r="E522" s="23">
        <v>582.91999999999996</v>
      </c>
      <c r="F522" s="8"/>
      <c r="G522" s="24"/>
      <c r="H522" s="25"/>
      <c r="I522" s="26"/>
    </row>
    <row r="523" spans="2:9" x14ac:dyDescent="0.25">
      <c r="B523" t="s">
        <v>6</v>
      </c>
      <c r="E523" s="23">
        <v>328.89</v>
      </c>
      <c r="F523" s="8"/>
      <c r="G523" s="24"/>
      <c r="H523" s="25"/>
      <c r="I523" s="26"/>
    </row>
    <row r="524" spans="2:9" x14ac:dyDescent="0.25">
      <c r="B524" t="s">
        <v>7</v>
      </c>
      <c r="E524" s="23">
        <v>262.72000000000003</v>
      </c>
      <c r="F524" s="8"/>
      <c r="G524" s="24"/>
      <c r="H524" s="25"/>
      <c r="I524" s="26"/>
    </row>
    <row r="525" spans="2:9" x14ac:dyDescent="0.25">
      <c r="B525" t="s">
        <v>8</v>
      </c>
      <c r="E525" s="23">
        <v>21.6</v>
      </c>
      <c r="F525" s="8"/>
      <c r="G525" s="24"/>
      <c r="H525" s="25"/>
      <c r="I525" s="26"/>
    </row>
    <row r="526" spans="2:9" x14ac:dyDescent="0.25">
      <c r="B526" t="s">
        <v>9</v>
      </c>
      <c r="E526" s="23">
        <v>358.82</v>
      </c>
      <c r="F526" s="8"/>
      <c r="G526" s="24"/>
      <c r="H526" s="25"/>
      <c r="I526" s="26"/>
    </row>
    <row r="527" spans="2:9" ht="13.8" x14ac:dyDescent="0.25">
      <c r="B527" s="9"/>
      <c r="C527" s="9"/>
      <c r="D527" s="9"/>
      <c r="E527" s="27">
        <f>SUM(E520:E526)</f>
        <v>2877.25</v>
      </c>
      <c r="F527" s="28"/>
      <c r="G527" s="29"/>
      <c r="H527" s="30"/>
      <c r="I527" s="30"/>
    </row>
    <row r="528" spans="2:9" x14ac:dyDescent="0.25">
      <c r="E528" s="13"/>
      <c r="F528" s="13"/>
      <c r="H528" s="74"/>
    </row>
    <row r="529" spans="2:9" x14ac:dyDescent="0.25">
      <c r="B529" s="5" t="s">
        <v>26</v>
      </c>
      <c r="C529" s="6">
        <v>26.31</v>
      </c>
      <c r="D529" s="5"/>
      <c r="E529" s="5" t="s">
        <v>27</v>
      </c>
      <c r="F529" s="6">
        <v>684.36</v>
      </c>
    </row>
    <row r="531" spans="2:9" x14ac:dyDescent="0.25">
      <c r="B531" s="31" t="s">
        <v>10</v>
      </c>
      <c r="D531" s="20"/>
      <c r="E531" s="32" t="s">
        <v>64</v>
      </c>
      <c r="F531" s="22" t="s">
        <v>29</v>
      </c>
      <c r="G531" s="22"/>
      <c r="H531" s="22"/>
      <c r="I531" s="22"/>
    </row>
    <row r="532" spans="2:9" x14ac:dyDescent="0.25">
      <c r="B532" t="s">
        <v>3</v>
      </c>
      <c r="E532" s="8">
        <v>684.36</v>
      </c>
      <c r="F532" s="33">
        <v>0</v>
      </c>
      <c r="H532" s="25"/>
      <c r="I532" s="26"/>
    </row>
    <row r="533" spans="2:9" x14ac:dyDescent="0.25">
      <c r="B533" t="s">
        <v>4</v>
      </c>
      <c r="E533" s="8">
        <f>C515*C529</f>
        <v>131.54999999999998</v>
      </c>
      <c r="F533" s="33">
        <v>0</v>
      </c>
      <c r="H533" s="25"/>
      <c r="I533" s="26"/>
    </row>
    <row r="534" spans="2:9" x14ac:dyDescent="0.25">
      <c r="B534" t="s">
        <v>5</v>
      </c>
      <c r="E534" s="8">
        <v>582.91999999999996</v>
      </c>
      <c r="F534" s="33">
        <v>0</v>
      </c>
      <c r="H534" s="25"/>
      <c r="I534" s="26"/>
    </row>
    <row r="535" spans="2:9" ht="13.8" x14ac:dyDescent="0.25">
      <c r="B535" t="s">
        <v>6</v>
      </c>
      <c r="C535" s="9"/>
      <c r="E535" s="8">
        <v>328.89</v>
      </c>
      <c r="F535" s="33">
        <v>0</v>
      </c>
      <c r="H535" s="25"/>
      <c r="I535" s="26"/>
    </row>
    <row r="536" spans="2:9" x14ac:dyDescent="0.25">
      <c r="B536" t="s">
        <v>7</v>
      </c>
      <c r="E536" s="8">
        <v>262.72000000000003</v>
      </c>
      <c r="F536" s="33">
        <v>0</v>
      </c>
      <c r="H536" s="25"/>
      <c r="I536" s="26"/>
    </row>
    <row r="537" spans="2:9" ht="13.8" x14ac:dyDescent="0.25">
      <c r="B537" s="9"/>
      <c r="D537" s="9"/>
      <c r="E537" s="28">
        <f>SUM(E532:E536)</f>
        <v>1990.4399999999998</v>
      </c>
      <c r="F537" s="34">
        <f>SUM(F532:F536)</f>
        <v>0</v>
      </c>
      <c r="G537" s="9"/>
      <c r="H537" s="9"/>
      <c r="I537" s="30"/>
    </row>
    <row r="539" spans="2:9" x14ac:dyDescent="0.25">
      <c r="B539" s="14" t="s">
        <v>12</v>
      </c>
      <c r="D539" s="20"/>
      <c r="E539" s="32" t="s">
        <v>24</v>
      </c>
      <c r="F539" s="22"/>
      <c r="G539" s="22"/>
      <c r="H539" s="22"/>
      <c r="I539" s="22"/>
    </row>
    <row r="540" spans="2:9" x14ac:dyDescent="0.25">
      <c r="B540" t="s">
        <v>13</v>
      </c>
      <c r="E540" s="8">
        <v>40.04</v>
      </c>
      <c r="F540" s="8"/>
      <c r="G540" s="36"/>
      <c r="H540" s="25"/>
      <c r="I540" s="26"/>
    </row>
    <row r="541" spans="2:9" x14ac:dyDescent="0.25">
      <c r="B541" t="s">
        <v>14</v>
      </c>
      <c r="E541" s="8">
        <v>95.97</v>
      </c>
      <c r="F541" s="8"/>
      <c r="G541" s="36"/>
      <c r="H541" s="25"/>
      <c r="I541" s="26"/>
    </row>
    <row r="542" spans="2:9" x14ac:dyDescent="0.25">
      <c r="B542" t="s">
        <v>15</v>
      </c>
      <c r="E542" s="8">
        <v>100.13</v>
      </c>
      <c r="F542" s="8"/>
      <c r="G542" s="36"/>
      <c r="H542" s="25"/>
      <c r="I542" s="26"/>
    </row>
    <row r="543" spans="2:9" x14ac:dyDescent="0.25">
      <c r="B543" t="s">
        <v>16</v>
      </c>
      <c r="E543" s="8">
        <v>137.13999999999999</v>
      </c>
      <c r="F543" s="8"/>
      <c r="G543" s="36"/>
      <c r="H543" s="25"/>
      <c r="I543" s="26"/>
    </row>
    <row r="545" spans="2:11" x14ac:dyDescent="0.25">
      <c r="B545" s="14" t="s">
        <v>17</v>
      </c>
      <c r="D545" s="20"/>
      <c r="E545" s="32" t="s">
        <v>24</v>
      </c>
      <c r="F545" s="22"/>
      <c r="G545" s="22"/>
      <c r="H545" s="22"/>
      <c r="I545" s="22"/>
    </row>
    <row r="546" spans="2:11" x14ac:dyDescent="0.25">
      <c r="B546" t="s">
        <v>18</v>
      </c>
      <c r="E546" s="8">
        <v>58.59</v>
      </c>
      <c r="F546" s="8"/>
      <c r="H546" s="25"/>
      <c r="I546" s="26"/>
    </row>
    <row r="547" spans="2:11" x14ac:dyDescent="0.25">
      <c r="B547" t="s">
        <v>19</v>
      </c>
      <c r="E547" s="8">
        <v>19.55</v>
      </c>
      <c r="F547" s="8"/>
      <c r="H547" s="25"/>
      <c r="I547" s="26"/>
    </row>
    <row r="548" spans="2:11" x14ac:dyDescent="0.25">
      <c r="B548" t="s">
        <v>20</v>
      </c>
      <c r="E548" s="8">
        <v>73.23</v>
      </c>
      <c r="F548" s="8"/>
      <c r="H548" s="25"/>
      <c r="I548" s="26"/>
    </row>
    <row r="549" spans="2:11" x14ac:dyDescent="0.25">
      <c r="B549" t="s">
        <v>21</v>
      </c>
      <c r="E549" s="8">
        <v>24.43</v>
      </c>
      <c r="F549" s="37"/>
      <c r="H549" s="25"/>
      <c r="I549" s="26"/>
    </row>
    <row r="550" spans="2:11" ht="13.8" thickBot="1" x14ac:dyDescent="0.3"/>
    <row r="551" spans="2:11" ht="15" thickTop="1" thickBot="1" x14ac:dyDescent="0.3">
      <c r="B551" s="5" t="s">
        <v>30</v>
      </c>
      <c r="E551" s="15">
        <f>12*E527+2*E537</f>
        <v>38507.879999999997</v>
      </c>
    </row>
    <row r="552" spans="2:11" ht="22.2" thickTop="1" thickBot="1" x14ac:dyDescent="0.3">
      <c r="B552" s="16" t="s">
        <v>23</v>
      </c>
      <c r="E552" s="70"/>
    </row>
    <row r="553" spans="2:11" ht="13.8" thickTop="1" x14ac:dyDescent="0.25">
      <c r="E553" s="70"/>
      <c r="F553" s="39" t="s">
        <v>31</v>
      </c>
      <c r="G553" s="40">
        <f>E556/E551</f>
        <v>0.94831083923602144</v>
      </c>
      <c r="H553" s="41" t="s">
        <v>32</v>
      </c>
    </row>
    <row r="554" spans="2:11" ht="13.8" thickBot="1" x14ac:dyDescent="0.3">
      <c r="E554" s="70"/>
      <c r="F554" s="42">
        <f>E551-E556</f>
        <v>1990.4399999999951</v>
      </c>
      <c r="G554" s="43"/>
      <c r="H554" s="44">
        <f>1-G553</f>
        <v>5.1689160763978559E-2</v>
      </c>
    </row>
    <row r="555" spans="2:11" ht="14.4" thickTop="1" thickBot="1" x14ac:dyDescent="0.3">
      <c r="E555" s="70"/>
    </row>
    <row r="556" spans="2:11" ht="15" thickTop="1" thickBot="1" x14ac:dyDescent="0.3">
      <c r="B556" s="11" t="s">
        <v>33</v>
      </c>
      <c r="C556" s="11"/>
      <c r="D556" s="11"/>
      <c r="E556" s="45">
        <f>12*E527+E537</f>
        <v>36517.440000000002</v>
      </c>
      <c r="K556" s="36"/>
    </row>
    <row r="557" spans="2:11" ht="21.6" thickTop="1" x14ac:dyDescent="0.25">
      <c r="B557" s="16" t="s">
        <v>23</v>
      </c>
    </row>
    <row r="558" spans="2:11" x14ac:dyDescent="0.25">
      <c r="K558" s="46"/>
    </row>
    <row r="559" spans="2:11" hidden="1" x14ac:dyDescent="0.25">
      <c r="C559" s="26">
        <f>E551/1568</f>
        <v>24.558596938775509</v>
      </c>
      <c r="D559" s="26">
        <f>E551/1680</f>
        <v>22.92135714285714</v>
      </c>
      <c r="E559" s="26">
        <f>E556/1680</f>
        <v>21.73657142857143</v>
      </c>
      <c r="F559">
        <f>E559/C559</f>
        <v>0.88509011662028669</v>
      </c>
      <c r="G559">
        <f>D559/C559</f>
        <v>0.93333333333333324</v>
      </c>
      <c r="H559">
        <f>E556/E663</f>
        <v>0.88298428990222655</v>
      </c>
      <c r="K559" s="46"/>
    </row>
    <row r="560" spans="2:11" ht="13.8" thickBot="1" x14ac:dyDescent="0.3">
      <c r="C560" s="26"/>
      <c r="D560" s="26"/>
      <c r="E560" s="26"/>
      <c r="K560" s="46"/>
    </row>
    <row r="561" spans="2:11" ht="14.4" thickTop="1" x14ac:dyDescent="0.25">
      <c r="B561" s="47" t="s">
        <v>34</v>
      </c>
      <c r="C561" s="48" t="s">
        <v>35</v>
      </c>
      <c r="D561" s="49" t="s">
        <v>36</v>
      </c>
      <c r="E561" s="50"/>
      <c r="F561" s="50"/>
      <c r="G561" s="51"/>
      <c r="H561" s="52">
        <f>1-G559</f>
        <v>6.6666666666666763E-2</v>
      </c>
      <c r="K561" s="46"/>
    </row>
    <row r="562" spans="2:11" ht="13.8" x14ac:dyDescent="0.25">
      <c r="B562" s="47" t="s">
        <v>37</v>
      </c>
      <c r="C562" s="53"/>
      <c r="D562" s="54"/>
      <c r="E562" s="54"/>
      <c r="F562" s="54"/>
      <c r="G562" s="54"/>
      <c r="H562" s="55"/>
      <c r="K562" s="46"/>
    </row>
    <row r="563" spans="2:11" ht="14.4" thickBot="1" x14ac:dyDescent="0.3">
      <c r="B563" s="47" t="s">
        <v>38</v>
      </c>
      <c r="C563" s="56" t="s">
        <v>39</v>
      </c>
      <c r="D563" s="57" t="s">
        <v>40</v>
      </c>
      <c r="E563" s="58"/>
      <c r="F563" s="58"/>
      <c r="G563" s="59"/>
      <c r="H563" s="60">
        <f>1-F559</f>
        <v>0.11490988337971331</v>
      </c>
      <c r="K563" s="46"/>
    </row>
    <row r="564" spans="2:11" ht="13.8" thickTop="1" x14ac:dyDescent="0.25"/>
    <row r="566" spans="2:11" ht="13.8" thickBot="1" x14ac:dyDescent="0.3"/>
    <row r="567" spans="2:11" s="65" customFormat="1" ht="22.2" thickTop="1" thickBot="1" x14ac:dyDescent="0.45">
      <c r="B567" s="61" t="s">
        <v>41</v>
      </c>
      <c r="C567" s="62"/>
      <c r="D567" s="62"/>
      <c r="E567" s="62"/>
      <c r="F567" s="63">
        <f>E663-E556</f>
        <v>4839.4000000000015</v>
      </c>
      <c r="G567" s="62"/>
      <c r="H567" s="64">
        <f>1-H559</f>
        <v>0.11701571009777345</v>
      </c>
    </row>
    <row r="568" spans="2:11" ht="13.8" thickTop="1" x14ac:dyDescent="0.25"/>
    <row r="569" spans="2:11" x14ac:dyDescent="0.25">
      <c r="B569" s="17"/>
      <c r="C569" s="17"/>
      <c r="D569" s="17"/>
      <c r="E569" s="17"/>
      <c r="F569" s="17"/>
      <c r="G569" s="17"/>
      <c r="H569" s="17"/>
      <c r="I569" s="17"/>
    </row>
    <row r="571" spans="2:11" ht="22.5" customHeight="1" x14ac:dyDescent="0.4">
      <c r="B571" s="1" t="s">
        <v>42</v>
      </c>
    </row>
    <row r="573" spans="2:11" x14ac:dyDescent="0.25">
      <c r="B573" s="2" t="s">
        <v>0</v>
      </c>
      <c r="C573" s="78">
        <v>5</v>
      </c>
    </row>
    <row r="574" spans="2:11" x14ac:dyDescent="0.25">
      <c r="B574" s="2"/>
      <c r="C574" s="68"/>
    </row>
    <row r="575" spans="2:11" x14ac:dyDescent="0.25">
      <c r="B575" s="5" t="s">
        <v>1</v>
      </c>
      <c r="C575" s="67">
        <v>42.65</v>
      </c>
    </row>
    <row r="576" spans="2:11" x14ac:dyDescent="0.25">
      <c r="B576" s="2"/>
    </row>
    <row r="577" spans="2:5" x14ac:dyDescent="0.25">
      <c r="B577" s="7" t="s">
        <v>2</v>
      </c>
    </row>
    <row r="578" spans="2:5" x14ac:dyDescent="0.25">
      <c r="B578" t="s">
        <v>3</v>
      </c>
      <c r="E578" s="8">
        <v>1109.05</v>
      </c>
    </row>
    <row r="579" spans="2:5" x14ac:dyDescent="0.25">
      <c r="B579" t="s">
        <v>4</v>
      </c>
      <c r="E579" s="8">
        <f>C573*C575</f>
        <v>213.25</v>
      </c>
    </row>
    <row r="580" spans="2:5" x14ac:dyDescent="0.25">
      <c r="B580" t="s">
        <v>5</v>
      </c>
      <c r="E580" s="8">
        <v>582.91999999999996</v>
      </c>
    </row>
    <row r="581" spans="2:5" x14ac:dyDescent="0.25">
      <c r="B581" t="s">
        <v>6</v>
      </c>
      <c r="E581" s="8">
        <v>328.89</v>
      </c>
    </row>
    <row r="582" spans="2:5" x14ac:dyDescent="0.25">
      <c r="B582" t="s">
        <v>7</v>
      </c>
      <c r="E582" s="8">
        <v>262.72000000000003</v>
      </c>
    </row>
    <row r="583" spans="2:5" x14ac:dyDescent="0.25">
      <c r="B583" t="s">
        <v>8</v>
      </c>
      <c r="E583" s="8">
        <v>21.6</v>
      </c>
    </row>
    <row r="584" spans="2:5" x14ac:dyDescent="0.25">
      <c r="B584" t="s">
        <v>9</v>
      </c>
      <c r="E584" s="8">
        <v>358.82</v>
      </c>
    </row>
    <row r="585" spans="2:5" ht="13.8" x14ac:dyDescent="0.25">
      <c r="B585" s="9"/>
      <c r="E585" s="10">
        <f>SUM(E578:E584)</f>
        <v>2877.25</v>
      </c>
    </row>
    <row r="587" spans="2:5" x14ac:dyDescent="0.25">
      <c r="B587" s="7" t="s">
        <v>10</v>
      </c>
    </row>
    <row r="588" spans="2:5" x14ac:dyDescent="0.25">
      <c r="B588" s="11" t="s">
        <v>11</v>
      </c>
      <c r="C588" s="69">
        <v>26.31</v>
      </c>
    </row>
    <row r="590" spans="2:5" x14ac:dyDescent="0.25">
      <c r="B590" t="s">
        <v>3</v>
      </c>
      <c r="E590" s="8">
        <v>684.36</v>
      </c>
    </row>
    <row r="591" spans="2:5" x14ac:dyDescent="0.25">
      <c r="B591" t="s">
        <v>4</v>
      </c>
      <c r="E591" s="8">
        <f>C573*C588</f>
        <v>131.54999999999998</v>
      </c>
    </row>
    <row r="592" spans="2:5" x14ac:dyDescent="0.25">
      <c r="B592" t="s">
        <v>5</v>
      </c>
      <c r="E592" s="8">
        <v>582.91999999999996</v>
      </c>
    </row>
    <row r="593" spans="2:5" x14ac:dyDescent="0.25">
      <c r="B593" t="s">
        <v>6</v>
      </c>
      <c r="E593" s="8">
        <v>328.89</v>
      </c>
    </row>
    <row r="594" spans="2:5" x14ac:dyDescent="0.25">
      <c r="B594" t="s">
        <v>7</v>
      </c>
      <c r="E594" s="8">
        <v>262.72000000000003</v>
      </c>
    </row>
    <row r="595" spans="2:5" ht="13.8" x14ac:dyDescent="0.25">
      <c r="B595" s="9"/>
      <c r="E595" s="13">
        <f>SUM(E590:E594)</f>
        <v>1990.4399999999998</v>
      </c>
    </row>
    <row r="597" spans="2:5" x14ac:dyDescent="0.25">
      <c r="B597" s="14" t="s">
        <v>12</v>
      </c>
    </row>
    <row r="598" spans="2:5" x14ac:dyDescent="0.25">
      <c r="B598" t="s">
        <v>13</v>
      </c>
      <c r="E598" s="8">
        <v>38.44</v>
      </c>
    </row>
    <row r="599" spans="2:5" x14ac:dyDescent="0.25">
      <c r="B599" t="s">
        <v>14</v>
      </c>
      <c r="E599" s="8">
        <v>92.14</v>
      </c>
    </row>
    <row r="600" spans="2:5" x14ac:dyDescent="0.25">
      <c r="B600" t="s">
        <v>15</v>
      </c>
      <c r="E600" s="8">
        <v>96.13</v>
      </c>
    </row>
    <row r="601" spans="2:5" x14ac:dyDescent="0.25">
      <c r="B601" t="s">
        <v>16</v>
      </c>
      <c r="E601" s="8">
        <v>131.66</v>
      </c>
    </row>
    <row r="603" spans="2:5" x14ac:dyDescent="0.25">
      <c r="B603" s="14" t="s">
        <v>17</v>
      </c>
    </row>
    <row r="604" spans="2:5" x14ac:dyDescent="0.25">
      <c r="B604" t="s">
        <v>18</v>
      </c>
      <c r="E604" s="8">
        <v>56.25</v>
      </c>
    </row>
    <row r="605" spans="2:5" x14ac:dyDescent="0.25">
      <c r="B605" t="s">
        <v>19</v>
      </c>
      <c r="E605" s="8">
        <v>18.77</v>
      </c>
    </row>
    <row r="606" spans="2:5" x14ac:dyDescent="0.25">
      <c r="B606" t="s">
        <v>20</v>
      </c>
      <c r="E606" s="8">
        <v>70.31</v>
      </c>
    </row>
    <row r="607" spans="2:5" x14ac:dyDescent="0.25">
      <c r="B607" t="s">
        <v>21</v>
      </c>
      <c r="E607" s="8">
        <v>23.46</v>
      </c>
    </row>
    <row r="608" spans="2:5" ht="13.8" thickBot="1" x14ac:dyDescent="0.3"/>
    <row r="609" spans="2:9" ht="15" thickTop="1" thickBot="1" x14ac:dyDescent="0.3">
      <c r="B609" s="5" t="s">
        <v>43</v>
      </c>
      <c r="E609" s="15">
        <f>12*E585+2*E595</f>
        <v>38507.879999999997</v>
      </c>
    </row>
    <row r="610" spans="2:9" ht="21.6" thickTop="1" x14ac:dyDescent="0.25">
      <c r="B610" s="16" t="s">
        <v>23</v>
      </c>
    </row>
    <row r="612" spans="2:9" ht="13.8" thickBot="1" x14ac:dyDescent="0.3"/>
    <row r="613" spans="2:9" ht="15" thickTop="1" thickBot="1" x14ac:dyDescent="0.3">
      <c r="B613" s="11" t="s">
        <v>44</v>
      </c>
      <c r="C613" s="11"/>
      <c r="E613" s="45">
        <f>E668-E609</f>
        <v>1218.6700000000055</v>
      </c>
    </row>
    <row r="614" spans="2:9" ht="52.5" customHeight="1" thickTop="1" x14ac:dyDescent="0.25">
      <c r="B614" s="16" t="s">
        <v>45</v>
      </c>
    </row>
    <row r="617" spans="2:9" x14ac:dyDescent="0.25">
      <c r="B617" s="17"/>
      <c r="C617" s="17"/>
      <c r="D617" s="17"/>
      <c r="E617" s="17"/>
      <c r="F617" s="17"/>
      <c r="G617" s="17"/>
      <c r="H617" s="17"/>
      <c r="I617" s="17"/>
    </row>
    <row r="619" spans="2:9" ht="22.5" customHeight="1" x14ac:dyDescent="0.4">
      <c r="B619" s="1" t="s">
        <v>46</v>
      </c>
    </row>
    <row r="621" spans="2:9" x14ac:dyDescent="0.25">
      <c r="B621" s="2" t="s">
        <v>0</v>
      </c>
      <c r="C621" s="79">
        <v>5</v>
      </c>
    </row>
    <row r="622" spans="2:9" x14ac:dyDescent="0.25">
      <c r="B622" s="2"/>
      <c r="C622" s="68"/>
    </row>
    <row r="623" spans="2:9" x14ac:dyDescent="0.25">
      <c r="B623" s="5" t="s">
        <v>47</v>
      </c>
      <c r="C623" s="67">
        <v>44.65</v>
      </c>
    </row>
    <row r="624" spans="2:9" x14ac:dyDescent="0.25">
      <c r="B624" s="2"/>
      <c r="C624" s="68"/>
    </row>
    <row r="625" spans="2:9" x14ac:dyDescent="0.25">
      <c r="B625" s="11" t="s">
        <v>48</v>
      </c>
      <c r="C625" s="69">
        <v>42.65</v>
      </c>
    </row>
    <row r="627" spans="2:9" s="20" customFormat="1" x14ac:dyDescent="0.25">
      <c r="E627" s="21" t="s">
        <v>49</v>
      </c>
      <c r="F627" s="22" t="s">
        <v>50</v>
      </c>
      <c r="H627" s="22" t="s">
        <v>51</v>
      </c>
      <c r="I627" s="22" t="s">
        <v>52</v>
      </c>
    </row>
    <row r="628" spans="2:9" x14ac:dyDescent="0.25">
      <c r="B628" t="s">
        <v>3</v>
      </c>
      <c r="E628" s="8">
        <v>1161.3</v>
      </c>
      <c r="F628" s="8">
        <v>1109.05</v>
      </c>
      <c r="G628" s="24">
        <f t="shared" ref="G628:G634" si="0">F628/E628</f>
        <v>0.95500731938344963</v>
      </c>
      <c r="H628" s="25">
        <f t="shared" ref="H628:H634" si="1">1-G628</f>
        <v>4.4992680616550373E-2</v>
      </c>
      <c r="I628" s="26">
        <f t="shared" ref="I628:I635" si="2">E628-F628</f>
        <v>52.25</v>
      </c>
    </row>
    <row r="629" spans="2:9" x14ac:dyDescent="0.25">
      <c r="B629" t="s">
        <v>4</v>
      </c>
      <c r="E629" s="8">
        <f>C623*C621</f>
        <v>223.25</v>
      </c>
      <c r="F629" s="8">
        <f>C621*C625</f>
        <v>213.25</v>
      </c>
      <c r="G629" s="24">
        <f t="shared" si="0"/>
        <v>0.95520716685330342</v>
      </c>
      <c r="H629" s="25">
        <f t="shared" si="1"/>
        <v>4.4792833146696576E-2</v>
      </c>
      <c r="I629" s="26">
        <f t="shared" si="2"/>
        <v>10</v>
      </c>
    </row>
    <row r="630" spans="2:9" x14ac:dyDescent="0.25">
      <c r="B630" t="s">
        <v>5</v>
      </c>
      <c r="E630" s="8">
        <v>613.6</v>
      </c>
      <c r="F630" s="8">
        <v>582.91999999999996</v>
      </c>
      <c r="G630" s="24">
        <f t="shared" si="0"/>
        <v>0.94999999999999984</v>
      </c>
      <c r="H630" s="25">
        <f t="shared" si="1"/>
        <v>5.0000000000000155E-2</v>
      </c>
      <c r="I630" s="26">
        <f t="shared" si="2"/>
        <v>30.680000000000064</v>
      </c>
    </row>
    <row r="631" spans="2:9" x14ac:dyDescent="0.25">
      <c r="B631" t="s">
        <v>6</v>
      </c>
      <c r="E631" s="8">
        <v>342.59</v>
      </c>
      <c r="F631" s="8">
        <v>328.89</v>
      </c>
      <c r="G631" s="24">
        <f t="shared" si="0"/>
        <v>0.96001050818762956</v>
      </c>
      <c r="H631" s="25">
        <f t="shared" si="1"/>
        <v>3.9989491812370437E-2</v>
      </c>
      <c r="I631" s="26">
        <f t="shared" si="2"/>
        <v>13.699999999999989</v>
      </c>
    </row>
    <row r="632" spans="2:9" x14ac:dyDescent="0.25">
      <c r="B632" t="s">
        <v>7</v>
      </c>
      <c r="E632" s="8">
        <v>273.66000000000003</v>
      </c>
      <c r="F632" s="8">
        <v>262.72000000000003</v>
      </c>
      <c r="G632" s="24">
        <f t="shared" si="0"/>
        <v>0.96002338668420673</v>
      </c>
      <c r="H632" s="25">
        <f t="shared" si="1"/>
        <v>3.9976613315793275E-2</v>
      </c>
      <c r="I632" s="26">
        <f t="shared" si="2"/>
        <v>10.939999999999998</v>
      </c>
    </row>
    <row r="633" spans="2:9" x14ac:dyDescent="0.25">
      <c r="B633" t="s">
        <v>8</v>
      </c>
      <c r="E633" s="8">
        <v>22.5</v>
      </c>
      <c r="F633" s="8">
        <v>21.6</v>
      </c>
      <c r="G633" s="24">
        <f t="shared" si="0"/>
        <v>0.96000000000000008</v>
      </c>
      <c r="H633" s="25">
        <f t="shared" si="1"/>
        <v>3.9999999999999925E-2</v>
      </c>
      <c r="I633" s="26">
        <f t="shared" si="2"/>
        <v>0.89999999999999858</v>
      </c>
    </row>
    <row r="634" spans="2:9" x14ac:dyDescent="0.25">
      <c r="B634" t="s">
        <v>9</v>
      </c>
      <c r="E634" s="8">
        <v>373.77</v>
      </c>
      <c r="F634" s="8">
        <v>358.82</v>
      </c>
      <c r="G634" s="24">
        <f t="shared" si="0"/>
        <v>0.96000214035369347</v>
      </c>
      <c r="H634" s="25">
        <f t="shared" si="1"/>
        <v>3.9997859646306533E-2</v>
      </c>
      <c r="I634" s="26">
        <f t="shared" si="2"/>
        <v>14.949999999999989</v>
      </c>
    </row>
    <row r="635" spans="2:9" s="9" customFormat="1" ht="13.8" x14ac:dyDescent="0.25">
      <c r="E635" s="28">
        <f>SUM(E628:E634)</f>
        <v>3010.67</v>
      </c>
      <c r="F635" s="28">
        <f>SUM(F628:F634)</f>
        <v>2877.25</v>
      </c>
      <c r="G635" s="29"/>
      <c r="H635" s="30"/>
      <c r="I635" s="30">
        <f t="shared" si="2"/>
        <v>133.42000000000007</v>
      </c>
    </row>
    <row r="636" spans="2:9" x14ac:dyDescent="0.25">
      <c r="E636" s="13"/>
      <c r="F636" s="13"/>
      <c r="G636" s="66"/>
      <c r="H636" s="74"/>
    </row>
    <row r="637" spans="2:9" x14ac:dyDescent="0.25">
      <c r="B637" s="5" t="s">
        <v>53</v>
      </c>
      <c r="C637" s="67">
        <v>44.65</v>
      </c>
      <c r="D637" s="5"/>
      <c r="E637" s="5" t="s">
        <v>54</v>
      </c>
      <c r="F637" s="67">
        <v>1161.3</v>
      </c>
    </row>
    <row r="638" spans="2:9" x14ac:dyDescent="0.25">
      <c r="C638" s="68"/>
      <c r="F638" s="68"/>
    </row>
    <row r="639" spans="2:9" x14ac:dyDescent="0.25">
      <c r="B639" s="11" t="s">
        <v>55</v>
      </c>
      <c r="C639" s="69">
        <v>23.98</v>
      </c>
      <c r="D639" s="11"/>
      <c r="E639" s="11" t="s">
        <v>56</v>
      </c>
      <c r="F639" s="69">
        <v>623.62</v>
      </c>
    </row>
    <row r="641" spans="2:9" s="20" customFormat="1" x14ac:dyDescent="0.25">
      <c r="C641"/>
      <c r="E641" s="32" t="s">
        <v>57</v>
      </c>
      <c r="F641" s="22" t="s">
        <v>58</v>
      </c>
      <c r="G641" s="22"/>
      <c r="H641" s="22" t="s">
        <v>51</v>
      </c>
      <c r="I641" s="22" t="s">
        <v>52</v>
      </c>
    </row>
    <row r="642" spans="2:9" x14ac:dyDescent="0.25">
      <c r="B642" t="s">
        <v>3</v>
      </c>
      <c r="E642" s="8">
        <v>1161.3</v>
      </c>
      <c r="F642" s="8">
        <v>623.62</v>
      </c>
      <c r="G642">
        <f>F642/E642</f>
        <v>0.53700163609747698</v>
      </c>
      <c r="H642" s="25">
        <f>1-G642</f>
        <v>0.46299836390252302</v>
      </c>
      <c r="I642" s="26">
        <f t="shared" ref="I642:I647" si="3">E642-F642</f>
        <v>537.67999999999995</v>
      </c>
    </row>
    <row r="643" spans="2:9" x14ac:dyDescent="0.25">
      <c r="B643" t="s">
        <v>4</v>
      </c>
      <c r="E643" s="8">
        <f>C621*C637</f>
        <v>223.25</v>
      </c>
      <c r="F643" s="8">
        <f>C621*C639</f>
        <v>119.9</v>
      </c>
      <c r="G643">
        <f>F643/E643</f>
        <v>0.53706606942889146</v>
      </c>
      <c r="H643" s="25">
        <f>1-G643</f>
        <v>0.46293393057110854</v>
      </c>
      <c r="I643" s="26">
        <f t="shared" si="3"/>
        <v>103.35</v>
      </c>
    </row>
    <row r="644" spans="2:9" x14ac:dyDescent="0.25">
      <c r="B644" t="s">
        <v>5</v>
      </c>
      <c r="E644" s="8">
        <v>613.6</v>
      </c>
      <c r="F644" s="8">
        <v>582.91999999999996</v>
      </c>
      <c r="G644">
        <f>F644/E644</f>
        <v>0.94999999999999984</v>
      </c>
      <c r="H644" s="25">
        <f>1-G644</f>
        <v>5.0000000000000155E-2</v>
      </c>
      <c r="I644" s="26">
        <f t="shared" si="3"/>
        <v>30.680000000000064</v>
      </c>
    </row>
    <row r="645" spans="2:9" ht="13.8" x14ac:dyDescent="0.25">
      <c r="B645" t="s">
        <v>6</v>
      </c>
      <c r="C645" s="9"/>
      <c r="E645" s="8">
        <v>342.59</v>
      </c>
      <c r="F645" s="8">
        <v>328.89</v>
      </c>
      <c r="G645">
        <f>F645/E645</f>
        <v>0.96001050818762956</v>
      </c>
      <c r="H645" s="25">
        <f>1-G645</f>
        <v>3.9989491812370437E-2</v>
      </c>
      <c r="I645" s="26">
        <f t="shared" si="3"/>
        <v>13.699999999999989</v>
      </c>
    </row>
    <row r="646" spans="2:9" x14ac:dyDescent="0.25">
      <c r="B646" t="s">
        <v>7</v>
      </c>
      <c r="E646" s="8">
        <v>273.66000000000003</v>
      </c>
      <c r="F646" s="8">
        <v>262.72000000000003</v>
      </c>
      <c r="G646">
        <f>F646/E646</f>
        <v>0.96002338668420673</v>
      </c>
      <c r="H646" s="25">
        <f>1-G646</f>
        <v>3.9976613315793275E-2</v>
      </c>
      <c r="I646" s="26">
        <f t="shared" si="3"/>
        <v>10.939999999999998</v>
      </c>
    </row>
    <row r="647" spans="2:9" s="9" customFormat="1" ht="13.8" x14ac:dyDescent="0.25">
      <c r="C647"/>
      <c r="E647" s="28">
        <f>SUM(E642:E646)</f>
        <v>2614.4</v>
      </c>
      <c r="F647" s="28">
        <f>SUM(F642:F646)</f>
        <v>1918.05</v>
      </c>
      <c r="I647" s="30">
        <f t="shared" si="3"/>
        <v>696.35000000000014</v>
      </c>
    </row>
    <row r="650" spans="2:9" s="20" customFormat="1" x14ac:dyDescent="0.25">
      <c r="B650" s="14" t="s">
        <v>12</v>
      </c>
      <c r="C650"/>
      <c r="E650" s="32" t="s">
        <v>49</v>
      </c>
      <c r="F650" s="22" t="s">
        <v>59</v>
      </c>
      <c r="G650" s="22"/>
      <c r="H650" s="22" t="s">
        <v>51</v>
      </c>
      <c r="I650" s="22" t="s">
        <v>52</v>
      </c>
    </row>
    <row r="651" spans="2:9" x14ac:dyDescent="0.25">
      <c r="B651" t="s">
        <v>13</v>
      </c>
      <c r="E651" s="8">
        <v>40.04</v>
      </c>
      <c r="F651" s="8">
        <v>38.44</v>
      </c>
      <c r="G651" s="36">
        <f>F651/E651</f>
        <v>0.96003996003995995</v>
      </c>
      <c r="H651" s="25">
        <f>1-G651</f>
        <v>3.996003996004005E-2</v>
      </c>
      <c r="I651" s="26">
        <f>E651-F651</f>
        <v>1.6000000000000014</v>
      </c>
    </row>
    <row r="652" spans="2:9" x14ac:dyDescent="0.25">
      <c r="B652" t="s">
        <v>14</v>
      </c>
      <c r="E652" s="8">
        <v>95.97</v>
      </c>
      <c r="F652" s="8">
        <v>92.14</v>
      </c>
      <c r="G652" s="36">
        <f>F652/E652</f>
        <v>0.96009169532145466</v>
      </c>
      <c r="H652" s="25">
        <f>1-G652</f>
        <v>3.9908304678545337E-2</v>
      </c>
      <c r="I652" s="26">
        <f>E652-F652</f>
        <v>3.8299999999999983</v>
      </c>
    </row>
    <row r="653" spans="2:9" x14ac:dyDescent="0.25">
      <c r="B653" t="s">
        <v>15</v>
      </c>
      <c r="E653" s="8">
        <v>100.13</v>
      </c>
      <c r="F653" s="8">
        <v>96.13</v>
      </c>
      <c r="G653" s="36">
        <f>F653/E653</f>
        <v>0.96005193248776588</v>
      </c>
      <c r="H653" s="25">
        <f>1-G653</f>
        <v>3.994806751223412E-2</v>
      </c>
      <c r="I653" s="26">
        <f>E653-F653</f>
        <v>4</v>
      </c>
    </row>
    <row r="654" spans="2:9" x14ac:dyDescent="0.25">
      <c r="B654" t="s">
        <v>16</v>
      </c>
      <c r="E654" s="8">
        <v>137.13999999999999</v>
      </c>
      <c r="F654" s="8">
        <v>131.66</v>
      </c>
      <c r="G654" s="36">
        <f>F654/E654</f>
        <v>0.96004083418404562</v>
      </c>
      <c r="H654" s="25">
        <f>1-G654</f>
        <v>3.9959165815954378E-2</v>
      </c>
      <c r="I654" s="26">
        <f>E654-F654</f>
        <v>5.4799999999999898</v>
      </c>
    </row>
    <row r="656" spans="2:9" s="20" customFormat="1" x14ac:dyDescent="0.25">
      <c r="B656" s="14" t="s">
        <v>17</v>
      </c>
      <c r="C656"/>
      <c r="E656" s="32" t="s">
        <v>49</v>
      </c>
      <c r="F656" s="22" t="s">
        <v>59</v>
      </c>
      <c r="G656" s="22"/>
      <c r="H656" s="22" t="s">
        <v>51</v>
      </c>
      <c r="I656" s="22" t="s">
        <v>52</v>
      </c>
    </row>
    <row r="657" spans="2:9" x14ac:dyDescent="0.25">
      <c r="B657" t="s">
        <v>18</v>
      </c>
      <c r="E657" s="8">
        <v>58.59</v>
      </c>
      <c r="F657" s="8">
        <v>56.25</v>
      </c>
      <c r="G657">
        <f>F657/E657</f>
        <v>0.96006144393241166</v>
      </c>
      <c r="H657" s="25">
        <f>1-G657</f>
        <v>3.9938556067588338E-2</v>
      </c>
      <c r="I657" s="26">
        <f>E657-F657</f>
        <v>2.3400000000000034</v>
      </c>
    </row>
    <row r="658" spans="2:9" x14ac:dyDescent="0.25">
      <c r="B658" t="s">
        <v>19</v>
      </c>
      <c r="E658" s="8">
        <v>19.55</v>
      </c>
      <c r="F658" s="8">
        <v>18.77</v>
      </c>
      <c r="G658">
        <f>F658/E658</f>
        <v>0.96010230179028122</v>
      </c>
      <c r="H658" s="25">
        <f>1-G658</f>
        <v>3.9897698209718779E-2</v>
      </c>
      <c r="I658" s="26">
        <f>E658-F658</f>
        <v>0.78000000000000114</v>
      </c>
    </row>
    <row r="659" spans="2:9" x14ac:dyDescent="0.25">
      <c r="B659" t="s">
        <v>20</v>
      </c>
      <c r="E659" s="8">
        <v>73.23</v>
      </c>
      <c r="F659" s="8">
        <v>70.31</v>
      </c>
      <c r="G659">
        <f>F659/E659</f>
        <v>0.96012563157176023</v>
      </c>
      <c r="H659" s="25">
        <f>1-G659</f>
        <v>3.987436842823977E-2</v>
      </c>
      <c r="I659" s="26">
        <f>E659-F659</f>
        <v>2.9200000000000017</v>
      </c>
    </row>
    <row r="660" spans="2:9" x14ac:dyDescent="0.25">
      <c r="B660" t="s">
        <v>21</v>
      </c>
      <c r="E660" s="8">
        <v>24.43</v>
      </c>
      <c r="F660" s="37">
        <v>23.46</v>
      </c>
      <c r="G660">
        <f>F660/E660</f>
        <v>0.9602947196070406</v>
      </c>
      <c r="H660" s="25">
        <f>1-G660</f>
        <v>3.9705280392959397E-2</v>
      </c>
      <c r="I660" s="26">
        <f>E660-F660</f>
        <v>0.96999999999999886</v>
      </c>
    </row>
    <row r="662" spans="2:9" ht="13.8" thickBot="1" x14ac:dyDescent="0.3"/>
    <row r="663" spans="2:9" ht="15" thickTop="1" thickBot="1" x14ac:dyDescent="0.3">
      <c r="B663" s="5" t="s">
        <v>60</v>
      </c>
      <c r="E663" s="15">
        <f>12*E635+2*E647</f>
        <v>41356.840000000004</v>
      </c>
    </row>
    <row r="664" spans="2:9" ht="22.2" thickTop="1" thickBot="1" x14ac:dyDescent="0.3">
      <c r="B664" s="16" t="s">
        <v>23</v>
      </c>
      <c r="E664" s="70"/>
    </row>
    <row r="665" spans="2:9" ht="13.8" thickTop="1" x14ac:dyDescent="0.25">
      <c r="E665" s="70"/>
      <c r="F665" s="39" t="s">
        <v>31</v>
      </c>
      <c r="G665" s="71">
        <f>E668/E663</f>
        <v>0.96057991858178715</v>
      </c>
      <c r="H665" s="41" t="s">
        <v>32</v>
      </c>
    </row>
    <row r="666" spans="2:9" ht="13.8" thickBot="1" x14ac:dyDescent="0.3">
      <c r="E666" s="70"/>
      <c r="F666" s="42">
        <f>E663-E668</f>
        <v>1630.2900000000009</v>
      </c>
      <c r="G666" s="72"/>
      <c r="H666" s="44">
        <f>1-G665</f>
        <v>3.9420081418212849E-2</v>
      </c>
    </row>
    <row r="667" spans="2:9" ht="14.4" thickTop="1" thickBot="1" x14ac:dyDescent="0.3">
      <c r="E667" s="70"/>
    </row>
    <row r="668" spans="2:9" ht="15" thickTop="1" thickBot="1" x14ac:dyDescent="0.3">
      <c r="B668" s="11" t="s">
        <v>61</v>
      </c>
      <c r="C668" s="11"/>
      <c r="D668" s="11"/>
      <c r="E668" s="45">
        <f>5*E635+7*F635+E647+F647</f>
        <v>39726.550000000003</v>
      </c>
    </row>
    <row r="669" spans="2:9" ht="21.6" thickTop="1" x14ac:dyDescent="0.25">
      <c r="B669" s="16" t="s">
        <v>23</v>
      </c>
    </row>
  </sheetData>
  <dataValidations disablePrompts="1" count="1">
    <dataValidation type="list" allowBlank="1" showInputMessage="1" showErrorMessage="1" sqref="F515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67" max="16383" man="1"/>
    <brk id="61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49"/>
  </sheetPr>
  <dimension ref="A1:K665"/>
  <sheetViews>
    <sheetView zoomScaleNormal="100" workbookViewId="0">
      <selection activeCell="E34" sqref="E34:E43"/>
    </sheetView>
  </sheetViews>
  <sheetFormatPr baseColWidth="10" defaultRowHeight="13.2" x14ac:dyDescent="0.25"/>
  <cols>
    <col min="2" max="2" width="43.6640625" customWidth="1"/>
    <col min="3" max="3" width="11.5546875" bestFit="1" customWidth="1"/>
    <col min="4" max="4" width="13.6640625" customWidth="1"/>
    <col min="5" max="5" width="29.5546875" bestFit="1" customWidth="1"/>
    <col min="6" max="6" width="23.5546875" bestFit="1" customWidth="1"/>
    <col min="7" max="7" width="13.109375" hidden="1" customWidth="1"/>
    <col min="8" max="8" width="14.6640625" bestFit="1" customWidth="1"/>
    <col min="9" max="9" width="11.5546875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680.45</v>
      </c>
      <c r="F14" s="8"/>
    </row>
    <row r="15" spans="1:6" x14ac:dyDescent="0.25">
      <c r="B15" t="s">
        <v>6</v>
      </c>
      <c r="E15" s="8">
        <v>395.27</v>
      </c>
      <c r="F15" s="8"/>
    </row>
    <row r="16" spans="1:6" x14ac:dyDescent="0.25">
      <c r="B16" t="s">
        <v>7</v>
      </c>
      <c r="E16" s="8">
        <v>327.7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3142.1199999999994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680.45</v>
      </c>
      <c r="F27" s="8"/>
    </row>
    <row r="28" spans="2:6" x14ac:dyDescent="0.25">
      <c r="B28" t="s">
        <v>6</v>
      </c>
      <c r="E28" s="8">
        <v>395.27</v>
      </c>
      <c r="F28" s="8"/>
    </row>
    <row r="29" spans="2:6" x14ac:dyDescent="0.25">
      <c r="B29" t="s">
        <v>7</v>
      </c>
      <c r="E29" s="8">
        <v>327.7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2202.2999999999997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42110.039999999994</v>
      </c>
      <c r="F46" s="97"/>
    </row>
    <row r="47" spans="2:6" ht="21.6" thickTop="1" x14ac:dyDescent="0.25">
      <c r="B47" s="98" t="s">
        <v>88</v>
      </c>
    </row>
    <row r="49" spans="2:9" x14ac:dyDescent="0.25">
      <c r="B49" s="17"/>
      <c r="C49" s="17"/>
      <c r="D49" s="17"/>
      <c r="E49" s="17"/>
      <c r="F49" s="17"/>
      <c r="G49" s="17"/>
      <c r="H49" s="17"/>
      <c r="I49" s="17"/>
    </row>
    <row r="51" spans="2:9" x14ac:dyDescent="0.25">
      <c r="B51" s="2" t="s">
        <v>82</v>
      </c>
      <c r="C51" s="78">
        <v>0</v>
      </c>
    </row>
    <row r="52" spans="2:9" x14ac:dyDescent="0.25">
      <c r="B52" s="2"/>
      <c r="C52" s="68"/>
    </row>
    <row r="53" spans="2:9" x14ac:dyDescent="0.25">
      <c r="B53" s="5" t="s">
        <v>83</v>
      </c>
      <c r="C53" s="95">
        <v>0</v>
      </c>
      <c r="D53" s="85"/>
      <c r="E53" s="91"/>
      <c r="F53" s="91"/>
    </row>
    <row r="54" spans="2:9" x14ac:dyDescent="0.25">
      <c r="B54" s="5"/>
      <c r="C54" s="67"/>
      <c r="D54" s="85"/>
      <c r="E54" s="91"/>
      <c r="F54" s="91"/>
    </row>
    <row r="55" spans="2:9" x14ac:dyDescent="0.25">
      <c r="B55" s="5" t="s">
        <v>1</v>
      </c>
      <c r="C55" s="67">
        <v>49.59</v>
      </c>
      <c r="D55" s="85"/>
      <c r="E55" s="91"/>
      <c r="F55" s="91"/>
    </row>
    <row r="56" spans="2:9" x14ac:dyDescent="0.25">
      <c r="B56" s="5"/>
      <c r="C56" s="67"/>
      <c r="D56" s="85"/>
      <c r="E56" s="91"/>
      <c r="F56" s="91"/>
    </row>
    <row r="57" spans="2:9" x14ac:dyDescent="0.25">
      <c r="B57" s="5" t="s">
        <v>84</v>
      </c>
      <c r="C57" s="67">
        <v>187.06</v>
      </c>
      <c r="D57" s="85"/>
      <c r="E57" s="91"/>
      <c r="F57" s="91"/>
    </row>
    <row r="58" spans="2:9" x14ac:dyDescent="0.25">
      <c r="B58" s="2"/>
    </row>
    <row r="59" spans="2:9" x14ac:dyDescent="0.25">
      <c r="B59" s="7" t="s">
        <v>2</v>
      </c>
    </row>
    <row r="60" spans="2:9" x14ac:dyDescent="0.25">
      <c r="B60" t="s">
        <v>3</v>
      </c>
      <c r="E60" s="8">
        <v>1288.31</v>
      </c>
      <c r="F60" s="8"/>
    </row>
    <row r="61" spans="2:9" x14ac:dyDescent="0.25">
      <c r="B61" t="s">
        <v>4</v>
      </c>
      <c r="E61" s="8">
        <f>C51*C55</f>
        <v>0</v>
      </c>
      <c r="F61" s="8"/>
    </row>
    <row r="62" spans="2:9" x14ac:dyDescent="0.25">
      <c r="B62" t="s">
        <v>5</v>
      </c>
      <c r="E62" s="8">
        <v>677.15</v>
      </c>
      <c r="F62" s="8"/>
    </row>
    <row r="63" spans="2:9" x14ac:dyDescent="0.25">
      <c r="B63" t="s">
        <v>6</v>
      </c>
      <c r="E63" s="8">
        <v>393.35</v>
      </c>
      <c r="F63" s="8"/>
    </row>
    <row r="64" spans="2:9" x14ac:dyDescent="0.25">
      <c r="B64" t="s">
        <v>7</v>
      </c>
      <c r="E64" s="8">
        <v>326.11</v>
      </c>
      <c r="F64" s="8"/>
    </row>
    <row r="65" spans="2:6" x14ac:dyDescent="0.25">
      <c r="B65" t="s">
        <v>8</v>
      </c>
      <c r="E65" s="8">
        <v>25.11</v>
      </c>
      <c r="F65" s="8"/>
    </row>
    <row r="66" spans="2:6" x14ac:dyDescent="0.25">
      <c r="B66" t="s">
        <v>9</v>
      </c>
      <c r="E66" s="8">
        <v>416.83</v>
      </c>
      <c r="F66" s="8"/>
    </row>
    <row r="67" spans="2:6" x14ac:dyDescent="0.25">
      <c r="B67" t="s">
        <v>85</v>
      </c>
      <c r="E67" s="8">
        <f>C53*C57</f>
        <v>0</v>
      </c>
      <c r="F67" s="8"/>
    </row>
    <row r="68" spans="2:6" ht="13.8" x14ac:dyDescent="0.25">
      <c r="B68" s="9"/>
      <c r="E68" s="96">
        <f>SUM(E60:E67)</f>
        <v>3126.86</v>
      </c>
      <c r="F68" s="96"/>
    </row>
    <row r="70" spans="2:6" x14ac:dyDescent="0.25">
      <c r="B70" s="7" t="s">
        <v>10</v>
      </c>
    </row>
    <row r="71" spans="2:6" x14ac:dyDescent="0.25">
      <c r="B71" s="11" t="s">
        <v>11</v>
      </c>
      <c r="C71" s="69">
        <v>30.61</v>
      </c>
      <c r="D71" s="86"/>
    </row>
    <row r="72" spans="2:6" x14ac:dyDescent="0.25">
      <c r="B72" s="20"/>
    </row>
    <row r="73" spans="2:6" x14ac:dyDescent="0.25">
      <c r="B73" t="s">
        <v>3</v>
      </c>
      <c r="E73" s="8">
        <v>795</v>
      </c>
      <c r="F73" s="8"/>
    </row>
    <row r="74" spans="2:6" x14ac:dyDescent="0.25">
      <c r="B74" t="s">
        <v>4</v>
      </c>
      <c r="E74" s="8">
        <f>C51*C71</f>
        <v>0</v>
      </c>
      <c r="F74" s="8"/>
    </row>
    <row r="75" spans="2:6" x14ac:dyDescent="0.25">
      <c r="B75" t="s">
        <v>5</v>
      </c>
      <c r="E75" s="8">
        <v>677.15</v>
      </c>
      <c r="F75" s="8"/>
    </row>
    <row r="76" spans="2:6" x14ac:dyDescent="0.25">
      <c r="B76" t="s">
        <v>6</v>
      </c>
      <c r="E76" s="8">
        <v>393.35</v>
      </c>
      <c r="F76" s="8"/>
    </row>
    <row r="77" spans="2:6" x14ac:dyDescent="0.25">
      <c r="B77" t="s">
        <v>7</v>
      </c>
      <c r="E77" s="8">
        <v>326.11</v>
      </c>
      <c r="F77" s="8"/>
    </row>
    <row r="78" spans="2:6" x14ac:dyDescent="0.25">
      <c r="B78" t="s">
        <v>86</v>
      </c>
      <c r="E78" s="8">
        <f>C53*C57</f>
        <v>0</v>
      </c>
      <c r="F78" s="8"/>
    </row>
    <row r="79" spans="2:6" ht="13.8" x14ac:dyDescent="0.25">
      <c r="B79" s="9"/>
      <c r="E79" s="28">
        <f>SUM(E73:E77)</f>
        <v>2191.61</v>
      </c>
      <c r="F79" s="28"/>
    </row>
    <row r="81" spans="2:6" x14ac:dyDescent="0.25">
      <c r="B81" s="14" t="s">
        <v>12</v>
      </c>
    </row>
    <row r="82" spans="2:6" x14ac:dyDescent="0.25">
      <c r="B82" t="s">
        <v>13</v>
      </c>
      <c r="E82" s="8">
        <v>44.67</v>
      </c>
    </row>
    <row r="83" spans="2:6" x14ac:dyDescent="0.25">
      <c r="B83" t="s">
        <v>14</v>
      </c>
      <c r="E83" s="8">
        <v>107.07</v>
      </c>
    </row>
    <row r="84" spans="2:6" x14ac:dyDescent="0.25">
      <c r="B84" t="s">
        <v>15</v>
      </c>
      <c r="E84" s="8">
        <v>111.7</v>
      </c>
    </row>
    <row r="85" spans="2:6" x14ac:dyDescent="0.25">
      <c r="B85" t="s">
        <v>16</v>
      </c>
      <c r="E85" s="8">
        <v>152.97</v>
      </c>
    </row>
    <row r="87" spans="2:6" x14ac:dyDescent="0.25">
      <c r="B87" s="14" t="s">
        <v>17</v>
      </c>
    </row>
    <row r="88" spans="2:6" x14ac:dyDescent="0.25">
      <c r="B88" t="s">
        <v>18</v>
      </c>
      <c r="E88" s="8">
        <v>65.36</v>
      </c>
    </row>
    <row r="89" spans="2:6" x14ac:dyDescent="0.25">
      <c r="B89" t="s">
        <v>19</v>
      </c>
      <c r="E89" s="8">
        <v>21.81</v>
      </c>
    </row>
    <row r="90" spans="2:6" x14ac:dyDescent="0.25">
      <c r="B90" t="s">
        <v>20</v>
      </c>
      <c r="E90" s="8">
        <v>81.709999999999994</v>
      </c>
    </row>
    <row r="91" spans="2:6" x14ac:dyDescent="0.25">
      <c r="B91" t="s">
        <v>21</v>
      </c>
      <c r="E91" s="8">
        <v>27.27</v>
      </c>
    </row>
    <row r="93" spans="2:6" ht="13.8" thickBot="1" x14ac:dyDescent="0.3"/>
    <row r="94" spans="2:6" ht="15" thickTop="1" thickBot="1" x14ac:dyDescent="0.3">
      <c r="B94" s="5" t="s">
        <v>92</v>
      </c>
      <c r="E94" s="15">
        <f>12*E68+2*E79</f>
        <v>41905.54</v>
      </c>
      <c r="F94" s="97"/>
    </row>
    <row r="95" spans="2:6" ht="21.6" thickTop="1" x14ac:dyDescent="0.25">
      <c r="B95" s="98" t="s">
        <v>88</v>
      </c>
    </row>
    <row r="97" spans="1:9" x14ac:dyDescent="0.25">
      <c r="B97" s="17"/>
      <c r="C97" s="17"/>
      <c r="D97" s="17"/>
      <c r="E97" s="17"/>
      <c r="F97" s="17"/>
      <c r="G97" s="17"/>
      <c r="H97" s="17"/>
      <c r="I97" s="17"/>
    </row>
    <row r="100" spans="1:9" ht="21" x14ac:dyDescent="0.4">
      <c r="A100" s="94"/>
      <c r="B100" s="1" t="s">
        <v>89</v>
      </c>
    </row>
    <row r="102" spans="1:9" x14ac:dyDescent="0.25">
      <c r="B102" s="2" t="s">
        <v>82</v>
      </c>
      <c r="C102" s="78">
        <v>0</v>
      </c>
    </row>
    <row r="103" spans="1:9" x14ac:dyDescent="0.25">
      <c r="B103" s="2"/>
      <c r="C103" s="68"/>
    </row>
    <row r="104" spans="1:9" x14ac:dyDescent="0.25">
      <c r="B104" s="5" t="s">
        <v>83</v>
      </c>
      <c r="C104" s="95">
        <v>0</v>
      </c>
      <c r="D104" s="85"/>
      <c r="E104" s="91"/>
      <c r="F104" s="91"/>
    </row>
    <row r="105" spans="1:9" x14ac:dyDescent="0.25">
      <c r="B105" s="5"/>
      <c r="C105" s="67"/>
      <c r="D105" s="85"/>
      <c r="E105" s="91"/>
      <c r="F105" s="91"/>
    </row>
    <row r="106" spans="1:9" x14ac:dyDescent="0.25">
      <c r="B106" s="5" t="s">
        <v>1</v>
      </c>
      <c r="C106" s="67">
        <v>48.38</v>
      </c>
      <c r="D106" s="85"/>
      <c r="E106" s="91"/>
      <c r="F106" s="91"/>
    </row>
    <row r="107" spans="1:9" x14ac:dyDescent="0.25">
      <c r="B107" s="5"/>
      <c r="C107" s="67"/>
      <c r="D107" s="85"/>
      <c r="E107" s="91"/>
      <c r="F107" s="91"/>
    </row>
    <row r="108" spans="1:9" x14ac:dyDescent="0.25">
      <c r="B108" s="5" t="s">
        <v>84</v>
      </c>
      <c r="C108" s="67">
        <v>182.5</v>
      </c>
      <c r="D108" s="85"/>
      <c r="E108" s="91"/>
      <c r="F108" s="91"/>
    </row>
    <row r="109" spans="1:9" x14ac:dyDescent="0.25">
      <c r="B109" s="2"/>
    </row>
    <row r="110" spans="1:9" x14ac:dyDescent="0.25">
      <c r="B110" s="7" t="s">
        <v>2</v>
      </c>
    </row>
    <row r="111" spans="1:9" x14ac:dyDescent="0.25">
      <c r="B111" t="s">
        <v>3</v>
      </c>
      <c r="E111" s="8">
        <v>1256.8900000000001</v>
      </c>
      <c r="F111" s="8"/>
    </row>
    <row r="112" spans="1:9" x14ac:dyDescent="0.25">
      <c r="B112" t="s">
        <v>4</v>
      </c>
      <c r="E112" s="8">
        <f>C102*C106</f>
        <v>0</v>
      </c>
      <c r="F112" s="8"/>
    </row>
    <row r="113" spans="2:6" x14ac:dyDescent="0.25">
      <c r="B113" t="s">
        <v>5</v>
      </c>
      <c r="E113" s="8">
        <v>660.63</v>
      </c>
      <c r="F113" s="8"/>
    </row>
    <row r="114" spans="2:6" x14ac:dyDescent="0.25">
      <c r="B114" t="s">
        <v>6</v>
      </c>
      <c r="E114" s="8">
        <v>383.76</v>
      </c>
      <c r="F114" s="8"/>
    </row>
    <row r="115" spans="2:6" x14ac:dyDescent="0.25">
      <c r="B115" t="s">
        <v>7</v>
      </c>
      <c r="E115" s="8">
        <v>318.16000000000003</v>
      </c>
      <c r="F115" s="8"/>
    </row>
    <row r="116" spans="2:6" x14ac:dyDescent="0.25">
      <c r="B116" t="s">
        <v>8</v>
      </c>
      <c r="E116" s="8">
        <v>24.5</v>
      </c>
      <c r="F116" s="8"/>
    </row>
    <row r="117" spans="2:6" x14ac:dyDescent="0.25">
      <c r="B117" t="s">
        <v>9</v>
      </c>
      <c r="E117" s="8">
        <v>406.66</v>
      </c>
      <c r="F117" s="8"/>
    </row>
    <row r="118" spans="2:6" x14ac:dyDescent="0.25">
      <c r="B118" t="s">
        <v>85</v>
      </c>
      <c r="E118" s="8">
        <f>C104*C108</f>
        <v>0</v>
      </c>
      <c r="F118" s="8"/>
    </row>
    <row r="119" spans="2:6" ht="13.8" x14ac:dyDescent="0.25">
      <c r="B119" s="9"/>
      <c r="E119" s="96">
        <f>SUM(E111:E118)</f>
        <v>3050.5999999999995</v>
      </c>
      <c r="F119" s="96"/>
    </row>
    <row r="121" spans="2:6" x14ac:dyDescent="0.25">
      <c r="B121" s="7" t="s">
        <v>10</v>
      </c>
    </row>
    <row r="122" spans="2:6" x14ac:dyDescent="0.25">
      <c r="B122" s="11" t="s">
        <v>11</v>
      </c>
      <c r="C122" s="69">
        <v>29.86</v>
      </c>
      <c r="D122" s="86"/>
    </row>
    <row r="123" spans="2:6" x14ac:dyDescent="0.25">
      <c r="B123" s="20"/>
    </row>
    <row r="124" spans="2:6" x14ac:dyDescent="0.25">
      <c r="B124" t="s">
        <v>3</v>
      </c>
      <c r="E124" s="8">
        <v>775.61</v>
      </c>
      <c r="F124" s="8"/>
    </row>
    <row r="125" spans="2:6" x14ac:dyDescent="0.25">
      <c r="B125" t="s">
        <v>4</v>
      </c>
      <c r="E125" s="8">
        <f>C102*C122</f>
        <v>0</v>
      </c>
      <c r="F125" s="8"/>
    </row>
    <row r="126" spans="2:6" x14ac:dyDescent="0.25">
      <c r="B126" t="s">
        <v>5</v>
      </c>
      <c r="E126" s="8">
        <v>660.63</v>
      </c>
      <c r="F126" s="8"/>
    </row>
    <row r="127" spans="2:6" x14ac:dyDescent="0.25">
      <c r="B127" t="s">
        <v>6</v>
      </c>
      <c r="E127" s="8">
        <v>383.76</v>
      </c>
      <c r="F127" s="8"/>
    </row>
    <row r="128" spans="2:6" x14ac:dyDescent="0.25">
      <c r="B128" t="s">
        <v>7</v>
      </c>
      <c r="E128" s="8">
        <v>318.16000000000003</v>
      </c>
      <c r="F128" s="8"/>
    </row>
    <row r="129" spans="2:6" x14ac:dyDescent="0.25">
      <c r="B129" t="s">
        <v>86</v>
      </c>
      <c r="E129" s="8">
        <f>C104*C108</f>
        <v>0</v>
      </c>
      <c r="F129" s="8"/>
    </row>
    <row r="130" spans="2:6" ht="13.8" x14ac:dyDescent="0.25">
      <c r="B130" s="9"/>
      <c r="E130" s="28">
        <f>SUM(E124:E128)</f>
        <v>2138.16</v>
      </c>
      <c r="F130" s="28"/>
    </row>
    <row r="132" spans="2:6" x14ac:dyDescent="0.25">
      <c r="B132" s="14" t="s">
        <v>12</v>
      </c>
    </row>
    <row r="133" spans="2:6" x14ac:dyDescent="0.25">
      <c r="B133" t="s">
        <v>13</v>
      </c>
      <c r="E133" s="8">
        <v>43.58</v>
      </c>
    </row>
    <row r="134" spans="2:6" x14ac:dyDescent="0.25">
      <c r="B134" t="s">
        <v>14</v>
      </c>
      <c r="E134" s="8">
        <v>104.46</v>
      </c>
    </row>
    <row r="135" spans="2:6" x14ac:dyDescent="0.25">
      <c r="B135" t="s">
        <v>15</v>
      </c>
      <c r="E135" s="8">
        <v>108.98</v>
      </c>
    </row>
    <row r="136" spans="2:6" x14ac:dyDescent="0.25">
      <c r="B136" t="s">
        <v>16</v>
      </c>
      <c r="E136" s="8">
        <v>149.24</v>
      </c>
    </row>
    <row r="138" spans="2:6" x14ac:dyDescent="0.25">
      <c r="B138" s="14" t="s">
        <v>17</v>
      </c>
    </row>
    <row r="139" spans="2:6" x14ac:dyDescent="0.25">
      <c r="B139" t="s">
        <v>18</v>
      </c>
      <c r="E139" s="8">
        <v>63.77</v>
      </c>
    </row>
    <row r="140" spans="2:6" x14ac:dyDescent="0.25">
      <c r="B140" t="s">
        <v>19</v>
      </c>
      <c r="E140" s="8">
        <v>21.28</v>
      </c>
    </row>
    <row r="141" spans="2:6" x14ac:dyDescent="0.25">
      <c r="B141" t="s">
        <v>20</v>
      </c>
      <c r="E141" s="8">
        <v>79.72</v>
      </c>
    </row>
    <row r="142" spans="2:6" x14ac:dyDescent="0.25">
      <c r="B142" t="s">
        <v>21</v>
      </c>
      <c r="E142" s="8">
        <v>26.6</v>
      </c>
    </row>
    <row r="144" spans="2:6" ht="13.8" thickBot="1" x14ac:dyDescent="0.3"/>
    <row r="145" spans="1:9" ht="15" thickTop="1" thickBot="1" x14ac:dyDescent="0.3">
      <c r="B145" s="5" t="s">
        <v>90</v>
      </c>
      <c r="E145" s="15">
        <f>12*E119+2*E130</f>
        <v>40883.519999999997</v>
      </c>
      <c r="F145" s="97"/>
    </row>
    <row r="146" spans="1:9" ht="21.6" thickTop="1" x14ac:dyDescent="0.25">
      <c r="B146" s="98" t="s">
        <v>88</v>
      </c>
    </row>
    <row r="148" spans="1:9" x14ac:dyDescent="0.25">
      <c r="B148" s="17"/>
      <c r="C148" s="17"/>
      <c r="D148" s="17"/>
      <c r="E148" s="17"/>
      <c r="F148" s="17"/>
      <c r="G148" s="17"/>
      <c r="H148" s="17"/>
      <c r="I148" s="17"/>
    </row>
    <row r="152" spans="1:9" ht="21" x14ac:dyDescent="0.4">
      <c r="A152" s="94"/>
      <c r="B152" s="1" t="s">
        <v>81</v>
      </c>
    </row>
    <row r="154" spans="1:9" x14ac:dyDescent="0.25">
      <c r="B154" s="2" t="s">
        <v>82</v>
      </c>
      <c r="C154" s="78">
        <v>0</v>
      </c>
    </row>
    <row r="155" spans="1:9" x14ac:dyDescent="0.25">
      <c r="B155" s="2"/>
      <c r="C155" s="68"/>
    </row>
    <row r="156" spans="1:9" x14ac:dyDescent="0.25">
      <c r="B156" s="5" t="s">
        <v>83</v>
      </c>
      <c r="C156" s="95">
        <v>0</v>
      </c>
      <c r="D156" s="85"/>
      <c r="E156" s="91"/>
      <c r="F156" s="91"/>
    </row>
    <row r="157" spans="1:9" x14ac:dyDescent="0.25">
      <c r="B157" s="5"/>
      <c r="C157" s="67"/>
      <c r="D157" s="85"/>
      <c r="E157" s="91"/>
      <c r="F157" s="91"/>
    </row>
    <row r="158" spans="1:9" x14ac:dyDescent="0.25">
      <c r="B158" s="5" t="s">
        <v>1</v>
      </c>
      <c r="C158" s="67">
        <v>47.67</v>
      </c>
      <c r="D158" s="85"/>
      <c r="E158" s="91"/>
      <c r="F158" s="91"/>
    </row>
    <row r="159" spans="1:9" x14ac:dyDescent="0.25">
      <c r="B159" s="5"/>
      <c r="C159" s="67"/>
      <c r="D159" s="85"/>
      <c r="E159" s="91"/>
      <c r="F159" s="91"/>
    </row>
    <row r="160" spans="1:9" x14ac:dyDescent="0.25">
      <c r="B160" s="5" t="s">
        <v>84</v>
      </c>
      <c r="C160" s="67">
        <v>179.86</v>
      </c>
      <c r="D160" s="85"/>
      <c r="E160" s="91"/>
      <c r="F160" s="91"/>
    </row>
    <row r="161" spans="2:6" x14ac:dyDescent="0.25">
      <c r="B161" s="2"/>
    </row>
    <row r="162" spans="2:6" x14ac:dyDescent="0.25">
      <c r="B162" s="7" t="s">
        <v>2</v>
      </c>
    </row>
    <row r="163" spans="2:6" x14ac:dyDescent="0.25">
      <c r="B163" t="s">
        <v>3</v>
      </c>
      <c r="E163" s="8">
        <v>1238.68</v>
      </c>
      <c r="F163" s="8"/>
    </row>
    <row r="164" spans="2:6" x14ac:dyDescent="0.25">
      <c r="B164" t="s">
        <v>4</v>
      </c>
      <c r="E164" s="8">
        <f>C154*C158</f>
        <v>0</v>
      </c>
      <c r="F164" s="8"/>
    </row>
    <row r="165" spans="2:6" x14ac:dyDescent="0.25">
      <c r="B165" t="s">
        <v>5</v>
      </c>
      <c r="E165" s="8">
        <v>651.05999999999995</v>
      </c>
      <c r="F165" s="8"/>
    </row>
    <row r="166" spans="2:6" x14ac:dyDescent="0.25">
      <c r="B166" t="s">
        <v>6</v>
      </c>
      <c r="E166" s="8">
        <v>367.34</v>
      </c>
      <c r="F166" s="8"/>
    </row>
    <row r="167" spans="2:6" x14ac:dyDescent="0.25">
      <c r="B167" t="s">
        <v>7</v>
      </c>
      <c r="E167" s="8">
        <v>313.55</v>
      </c>
      <c r="F167" s="8"/>
    </row>
    <row r="168" spans="2:6" x14ac:dyDescent="0.25">
      <c r="B168" t="s">
        <v>8</v>
      </c>
      <c r="E168" s="8">
        <v>24.14</v>
      </c>
      <c r="F168" s="8"/>
    </row>
    <row r="169" spans="2:6" x14ac:dyDescent="0.25">
      <c r="B169" t="s">
        <v>9</v>
      </c>
      <c r="E169" s="8">
        <v>400.77</v>
      </c>
      <c r="F169" s="8"/>
    </row>
    <row r="170" spans="2:6" x14ac:dyDescent="0.25">
      <c r="B170" t="s">
        <v>85</v>
      </c>
      <c r="E170" s="8">
        <f>C156*C160</f>
        <v>0</v>
      </c>
      <c r="F170" s="8"/>
    </row>
    <row r="171" spans="2:6" ht="13.8" x14ac:dyDescent="0.25">
      <c r="B171" s="9"/>
      <c r="E171" s="96">
        <f>SUM(E163:E170)</f>
        <v>2995.54</v>
      </c>
      <c r="F171" s="96"/>
    </row>
    <row r="173" spans="2:6" x14ac:dyDescent="0.25">
      <c r="B173" s="7" t="s">
        <v>10</v>
      </c>
    </row>
    <row r="174" spans="2:6" x14ac:dyDescent="0.25">
      <c r="B174" s="11" t="s">
        <v>11</v>
      </c>
      <c r="C174" s="69">
        <v>29.43</v>
      </c>
      <c r="D174" s="86"/>
    </row>
    <row r="175" spans="2:6" x14ac:dyDescent="0.25">
      <c r="B175" s="20"/>
    </row>
    <row r="176" spans="2:6" x14ac:dyDescent="0.25">
      <c r="B176" t="s">
        <v>3</v>
      </c>
      <c r="E176" s="8">
        <v>764.37</v>
      </c>
      <c r="F176" s="8"/>
    </row>
    <row r="177" spans="2:6" x14ac:dyDescent="0.25">
      <c r="B177" t="s">
        <v>4</v>
      </c>
      <c r="E177" s="8">
        <f>C154*C174</f>
        <v>0</v>
      </c>
      <c r="F177" s="8"/>
    </row>
    <row r="178" spans="2:6" x14ac:dyDescent="0.25">
      <c r="B178" t="s">
        <v>5</v>
      </c>
      <c r="E178" s="8">
        <v>651.05999999999995</v>
      </c>
      <c r="F178" s="8"/>
    </row>
    <row r="179" spans="2:6" x14ac:dyDescent="0.25">
      <c r="B179" t="s">
        <v>6</v>
      </c>
      <c r="E179" s="8">
        <v>367.34</v>
      </c>
      <c r="F179" s="8"/>
    </row>
    <row r="180" spans="2:6" x14ac:dyDescent="0.25">
      <c r="B180" t="s">
        <v>7</v>
      </c>
      <c r="E180" s="8">
        <v>313.55</v>
      </c>
      <c r="F180" s="8"/>
    </row>
    <row r="181" spans="2:6" x14ac:dyDescent="0.25">
      <c r="B181" t="s">
        <v>86</v>
      </c>
      <c r="E181" s="8">
        <f>C156*C160</f>
        <v>0</v>
      </c>
      <c r="F181" s="8"/>
    </row>
    <row r="182" spans="2:6" ht="13.8" x14ac:dyDescent="0.25">
      <c r="B182" s="9"/>
      <c r="E182" s="28">
        <f>SUM(E176:E180)</f>
        <v>2096.3199999999997</v>
      </c>
      <c r="F182" s="28"/>
    </row>
    <row r="184" spans="2:6" x14ac:dyDescent="0.25">
      <c r="B184" s="14" t="s">
        <v>12</v>
      </c>
    </row>
    <row r="185" spans="2:6" x14ac:dyDescent="0.25">
      <c r="B185" t="s">
        <v>13</v>
      </c>
      <c r="E185" s="8">
        <v>42.95</v>
      </c>
    </row>
    <row r="186" spans="2:6" x14ac:dyDescent="0.25">
      <c r="B186" t="s">
        <v>14</v>
      </c>
      <c r="E186" s="8">
        <v>102.95</v>
      </c>
    </row>
    <row r="187" spans="2:6" x14ac:dyDescent="0.25">
      <c r="B187" t="s">
        <v>15</v>
      </c>
      <c r="E187" s="8">
        <v>107.4</v>
      </c>
    </row>
    <row r="188" spans="2:6" x14ac:dyDescent="0.25">
      <c r="B188" t="s">
        <v>16</v>
      </c>
      <c r="E188" s="8">
        <v>147.07</v>
      </c>
    </row>
    <row r="190" spans="2:6" x14ac:dyDescent="0.25">
      <c r="B190" s="14" t="s">
        <v>17</v>
      </c>
    </row>
    <row r="191" spans="2:6" x14ac:dyDescent="0.25">
      <c r="B191" t="s">
        <v>18</v>
      </c>
      <c r="E191" s="8">
        <v>62.84</v>
      </c>
    </row>
    <row r="192" spans="2:6" x14ac:dyDescent="0.25">
      <c r="B192" t="s">
        <v>19</v>
      </c>
      <c r="E192" s="8">
        <v>20.97</v>
      </c>
    </row>
    <row r="193" spans="2:9" x14ac:dyDescent="0.25">
      <c r="B193" t="s">
        <v>20</v>
      </c>
      <c r="E193" s="8">
        <v>78.56</v>
      </c>
    </row>
    <row r="194" spans="2:9" x14ac:dyDescent="0.25">
      <c r="B194" t="s">
        <v>21</v>
      </c>
      <c r="E194" s="8">
        <v>26.21</v>
      </c>
    </row>
    <row r="196" spans="2:9" ht="13.8" thickBot="1" x14ac:dyDescent="0.3"/>
    <row r="197" spans="2:9" ht="15" thickTop="1" thickBot="1" x14ac:dyDescent="0.3">
      <c r="B197" s="5" t="s">
        <v>87</v>
      </c>
      <c r="E197" s="15">
        <f>12*E171+2*E182</f>
        <v>40139.119999999995</v>
      </c>
      <c r="F197" s="97"/>
    </row>
    <row r="198" spans="2:9" ht="21.6" thickTop="1" x14ac:dyDescent="0.25">
      <c r="B198" s="98" t="s">
        <v>88</v>
      </c>
    </row>
    <row r="200" spans="2:9" x14ac:dyDescent="0.25">
      <c r="B200" s="17"/>
      <c r="C200" s="17"/>
      <c r="D200" s="17"/>
      <c r="E200" s="17"/>
      <c r="F200" s="17"/>
      <c r="G200" s="17"/>
      <c r="H200" s="17"/>
      <c r="I200" s="17"/>
    </row>
    <row r="201" spans="2:9" x14ac:dyDescent="0.25">
      <c r="B201" s="93"/>
      <c r="C201" s="93"/>
      <c r="D201" s="93"/>
      <c r="E201" s="93"/>
      <c r="F201" s="93"/>
      <c r="G201" s="93"/>
      <c r="H201" s="93"/>
      <c r="I201" s="93"/>
    </row>
    <row r="202" spans="2:9" x14ac:dyDescent="0.25">
      <c r="B202" s="93"/>
      <c r="C202" s="93"/>
      <c r="D202" s="93"/>
      <c r="E202" s="93"/>
      <c r="F202" s="93"/>
      <c r="G202" s="93"/>
      <c r="H202" s="93"/>
      <c r="I202" s="93"/>
    </row>
    <row r="203" spans="2:9" ht="22.5" customHeight="1" x14ac:dyDescent="0.4">
      <c r="B203" s="81" t="s">
        <v>79</v>
      </c>
      <c r="C203" s="82"/>
    </row>
    <row r="205" spans="2:9" x14ac:dyDescent="0.25">
      <c r="B205" s="2" t="s">
        <v>0</v>
      </c>
      <c r="C205" s="3">
        <v>0</v>
      </c>
    </row>
    <row r="206" spans="2:9" x14ac:dyDescent="0.25">
      <c r="B206" s="2"/>
      <c r="C206" s="4"/>
    </row>
    <row r="207" spans="2:9" x14ac:dyDescent="0.25">
      <c r="B207" s="5" t="s">
        <v>1</v>
      </c>
      <c r="C207" s="67">
        <v>46.74</v>
      </c>
      <c r="D207" s="85"/>
      <c r="E207" s="91"/>
      <c r="F207" s="91"/>
    </row>
    <row r="208" spans="2:9" x14ac:dyDescent="0.25">
      <c r="B208" s="2"/>
    </row>
    <row r="209" spans="2:6" x14ac:dyDescent="0.25">
      <c r="B209" s="7" t="s">
        <v>2</v>
      </c>
    </row>
    <row r="210" spans="2:6" x14ac:dyDescent="0.25">
      <c r="B210" t="s">
        <v>3</v>
      </c>
      <c r="E210" s="8">
        <v>1214.3900000000001</v>
      </c>
      <c r="F210" s="8"/>
    </row>
    <row r="211" spans="2:6" x14ac:dyDescent="0.25">
      <c r="B211" t="s">
        <v>4</v>
      </c>
      <c r="E211" s="8">
        <f>C205*C207</f>
        <v>0</v>
      </c>
    </row>
    <row r="212" spans="2:6" x14ac:dyDescent="0.25">
      <c r="B212" t="s">
        <v>5</v>
      </c>
      <c r="E212" s="8">
        <v>638.29</v>
      </c>
    </row>
    <row r="213" spans="2:6" x14ac:dyDescent="0.25">
      <c r="B213" t="s">
        <v>6</v>
      </c>
      <c r="E213" s="8">
        <v>360.14</v>
      </c>
    </row>
    <row r="214" spans="2:6" x14ac:dyDescent="0.25">
      <c r="B214" t="s">
        <v>7</v>
      </c>
      <c r="E214" s="8">
        <v>307.39999999999998</v>
      </c>
    </row>
    <row r="215" spans="2:6" x14ac:dyDescent="0.25">
      <c r="B215" t="s">
        <v>8</v>
      </c>
      <c r="E215" s="8">
        <v>23.67</v>
      </c>
    </row>
    <row r="216" spans="2:6" x14ac:dyDescent="0.25">
      <c r="B216" t="s">
        <v>9</v>
      </c>
      <c r="E216" s="8">
        <v>392.91</v>
      </c>
    </row>
    <row r="217" spans="2:6" ht="13.8" x14ac:dyDescent="0.25">
      <c r="B217" s="9"/>
      <c r="E217" s="10">
        <f>SUM(E210:E216)</f>
        <v>2936.8</v>
      </c>
    </row>
    <row r="219" spans="2:6" x14ac:dyDescent="0.25">
      <c r="B219" s="7" t="s">
        <v>10</v>
      </c>
    </row>
    <row r="220" spans="2:6" x14ac:dyDescent="0.25">
      <c r="B220" s="11" t="s">
        <v>11</v>
      </c>
      <c r="C220" s="69">
        <v>28.85</v>
      </c>
      <c r="D220" s="86"/>
    </row>
    <row r="222" spans="2:6" x14ac:dyDescent="0.25">
      <c r="B222" t="s">
        <v>3</v>
      </c>
      <c r="E222" s="8">
        <v>749.38</v>
      </c>
    </row>
    <row r="223" spans="2:6" x14ac:dyDescent="0.25">
      <c r="B223" t="s">
        <v>4</v>
      </c>
      <c r="E223" s="8">
        <f>C249*C220</f>
        <v>0</v>
      </c>
    </row>
    <row r="224" spans="2:6" x14ac:dyDescent="0.25">
      <c r="B224" t="s">
        <v>5</v>
      </c>
      <c r="E224" s="8">
        <v>638.29</v>
      </c>
    </row>
    <row r="225" spans="2:5" x14ac:dyDescent="0.25">
      <c r="B225" t="s">
        <v>6</v>
      </c>
      <c r="E225" s="8">
        <v>360.14</v>
      </c>
    </row>
    <row r="226" spans="2:5" x14ac:dyDescent="0.25">
      <c r="B226" t="s">
        <v>7</v>
      </c>
      <c r="E226" s="8">
        <v>307.39999999999998</v>
      </c>
    </row>
    <row r="227" spans="2:5" ht="13.8" x14ac:dyDescent="0.25">
      <c r="B227" s="9"/>
      <c r="E227" s="13">
        <f>SUM(E222:E226)</f>
        <v>2055.21</v>
      </c>
    </row>
    <row r="229" spans="2:5" x14ac:dyDescent="0.25">
      <c r="B229" s="14" t="s">
        <v>12</v>
      </c>
    </row>
    <row r="230" spans="2:5" x14ac:dyDescent="0.25">
      <c r="B230" t="s">
        <v>13</v>
      </c>
      <c r="E230" s="8">
        <v>42.11</v>
      </c>
    </row>
    <row r="231" spans="2:5" x14ac:dyDescent="0.25">
      <c r="B231" t="s">
        <v>14</v>
      </c>
      <c r="E231" s="8">
        <v>100.93</v>
      </c>
    </row>
    <row r="232" spans="2:5" x14ac:dyDescent="0.25">
      <c r="B232" t="s">
        <v>15</v>
      </c>
      <c r="E232" s="8">
        <v>105.29</v>
      </c>
    </row>
    <row r="233" spans="2:5" x14ac:dyDescent="0.25">
      <c r="B233" t="s">
        <v>16</v>
      </c>
      <c r="E233" s="8">
        <v>144.19</v>
      </c>
    </row>
    <row r="235" spans="2:5" x14ac:dyDescent="0.25">
      <c r="B235" s="14" t="s">
        <v>17</v>
      </c>
    </row>
    <row r="236" spans="2:5" x14ac:dyDescent="0.25">
      <c r="B236" t="s">
        <v>18</v>
      </c>
      <c r="E236" s="8">
        <v>61.61</v>
      </c>
    </row>
    <row r="237" spans="2:5" x14ac:dyDescent="0.25">
      <c r="B237" t="s">
        <v>19</v>
      </c>
      <c r="E237" s="8">
        <v>20.56</v>
      </c>
    </row>
    <row r="238" spans="2:5" x14ac:dyDescent="0.25">
      <c r="B238" t="s">
        <v>20</v>
      </c>
      <c r="E238" s="8">
        <v>77.02</v>
      </c>
    </row>
    <row r="239" spans="2:5" x14ac:dyDescent="0.25">
      <c r="B239" t="s">
        <v>21</v>
      </c>
      <c r="E239" s="8">
        <v>25.7</v>
      </c>
    </row>
    <row r="240" spans="2:5" ht="13.8" thickBot="1" x14ac:dyDescent="0.3"/>
    <row r="241" spans="2:9" ht="15" thickTop="1" thickBot="1" x14ac:dyDescent="0.3">
      <c r="B241" s="5" t="s">
        <v>80</v>
      </c>
      <c r="E241" s="15">
        <f>12*E217+2*E227</f>
        <v>39352.020000000004</v>
      </c>
    </row>
    <row r="242" spans="2:9" ht="21.6" thickTop="1" x14ac:dyDescent="0.25">
      <c r="B242" s="16" t="s">
        <v>23</v>
      </c>
    </row>
    <row r="244" spans="2:9" x14ac:dyDescent="0.25">
      <c r="B244" s="17"/>
      <c r="C244" s="17"/>
      <c r="D244" s="17"/>
      <c r="E244" s="17"/>
      <c r="F244" s="17"/>
      <c r="G244" s="17"/>
      <c r="H244" s="17"/>
      <c r="I244" s="17"/>
    </row>
    <row r="247" spans="2:9" ht="22.5" customHeight="1" x14ac:dyDescent="0.4">
      <c r="B247" s="81" t="s">
        <v>77</v>
      </c>
      <c r="C247" s="82"/>
    </row>
    <row r="249" spans="2:9" x14ac:dyDescent="0.25">
      <c r="B249" s="2" t="s">
        <v>0</v>
      </c>
      <c r="C249" s="3">
        <v>0</v>
      </c>
    </row>
    <row r="250" spans="2:9" x14ac:dyDescent="0.25">
      <c r="B250" s="2"/>
      <c r="C250" s="4"/>
    </row>
    <row r="251" spans="2:9" x14ac:dyDescent="0.25">
      <c r="B251" s="5" t="s">
        <v>1</v>
      </c>
      <c r="C251" s="67">
        <v>46.32</v>
      </c>
      <c r="D251" s="85"/>
      <c r="E251" s="91"/>
      <c r="F251" s="91"/>
    </row>
    <row r="252" spans="2:9" x14ac:dyDescent="0.25">
      <c r="B252" s="2"/>
    </row>
    <row r="253" spans="2:9" x14ac:dyDescent="0.25">
      <c r="B253" s="7" t="s">
        <v>2</v>
      </c>
    </row>
    <row r="254" spans="2:9" x14ac:dyDescent="0.25">
      <c r="B254" t="s">
        <v>3</v>
      </c>
      <c r="E254" s="8">
        <v>1203.56</v>
      </c>
      <c r="F254" s="8"/>
    </row>
    <row r="255" spans="2:9" x14ac:dyDescent="0.25">
      <c r="B255" t="s">
        <v>4</v>
      </c>
      <c r="E255" s="8">
        <f>C249*C251</f>
        <v>0</v>
      </c>
    </row>
    <row r="256" spans="2:9" x14ac:dyDescent="0.25">
      <c r="B256" t="s">
        <v>5</v>
      </c>
      <c r="E256" s="8">
        <v>632.6</v>
      </c>
    </row>
    <row r="257" spans="2:5" x14ac:dyDescent="0.25">
      <c r="B257" t="s">
        <v>6</v>
      </c>
      <c r="E257" s="8">
        <v>331.58</v>
      </c>
    </row>
    <row r="258" spans="2:5" x14ac:dyDescent="0.25">
      <c r="B258" t="s">
        <v>7</v>
      </c>
      <c r="E258" s="8">
        <v>304.65999999999997</v>
      </c>
    </row>
    <row r="259" spans="2:5" x14ac:dyDescent="0.25">
      <c r="B259" t="s">
        <v>8</v>
      </c>
      <c r="E259" s="8">
        <v>23.46</v>
      </c>
    </row>
    <row r="260" spans="2:5" x14ac:dyDescent="0.25">
      <c r="B260" t="s">
        <v>9</v>
      </c>
      <c r="E260" s="8">
        <v>389.40999999999997</v>
      </c>
    </row>
    <row r="261" spans="2:5" ht="13.8" x14ac:dyDescent="0.25">
      <c r="B261" s="9"/>
      <c r="E261" s="10">
        <f>SUM(E254:E260)</f>
        <v>2885.2699999999995</v>
      </c>
    </row>
    <row r="263" spans="2:5" x14ac:dyDescent="0.25">
      <c r="B263" s="7" t="s">
        <v>10</v>
      </c>
    </row>
    <row r="264" spans="2:5" x14ac:dyDescent="0.25">
      <c r="B264" s="11" t="s">
        <v>11</v>
      </c>
      <c r="C264" s="69">
        <v>28.59</v>
      </c>
      <c r="D264" s="86"/>
    </row>
    <row r="266" spans="2:5" x14ac:dyDescent="0.25">
      <c r="B266" t="s">
        <v>3</v>
      </c>
      <c r="E266" s="8">
        <v>742.7</v>
      </c>
    </row>
    <row r="267" spans="2:5" x14ac:dyDescent="0.25">
      <c r="B267" t="s">
        <v>4</v>
      </c>
      <c r="E267" s="8">
        <f>C249*C264</f>
        <v>0</v>
      </c>
    </row>
    <row r="268" spans="2:5" x14ac:dyDescent="0.25">
      <c r="B268" t="s">
        <v>5</v>
      </c>
      <c r="E268" s="8">
        <v>632.6</v>
      </c>
    </row>
    <row r="269" spans="2:5" x14ac:dyDescent="0.25">
      <c r="B269" t="s">
        <v>6</v>
      </c>
      <c r="E269" s="8">
        <v>331.58</v>
      </c>
    </row>
    <row r="270" spans="2:5" x14ac:dyDescent="0.25">
      <c r="B270" t="s">
        <v>7</v>
      </c>
      <c r="E270" s="8">
        <v>428.03999999999996</v>
      </c>
    </row>
    <row r="271" spans="2:5" ht="13.8" x14ac:dyDescent="0.25">
      <c r="B271" s="9"/>
      <c r="E271" s="13">
        <v>2134.92</v>
      </c>
    </row>
    <row r="273" spans="2:9" x14ac:dyDescent="0.25">
      <c r="B273" s="14" t="s">
        <v>12</v>
      </c>
    </row>
    <row r="274" spans="2:9" x14ac:dyDescent="0.25">
      <c r="B274" t="s">
        <v>13</v>
      </c>
      <c r="E274" s="8">
        <v>41.73</v>
      </c>
    </row>
    <row r="275" spans="2:9" x14ac:dyDescent="0.25">
      <c r="B275" t="s">
        <v>14</v>
      </c>
      <c r="E275" s="8">
        <v>100.03</v>
      </c>
    </row>
    <row r="276" spans="2:9" x14ac:dyDescent="0.25">
      <c r="B276" t="s">
        <v>15</v>
      </c>
      <c r="E276" s="8">
        <v>104.35000000000001</v>
      </c>
    </row>
    <row r="277" spans="2:9" x14ac:dyDescent="0.25">
      <c r="B277" t="s">
        <v>16</v>
      </c>
      <c r="E277" s="8">
        <v>142.89999999999998</v>
      </c>
    </row>
    <row r="279" spans="2:9" x14ac:dyDescent="0.25">
      <c r="B279" s="14" t="s">
        <v>17</v>
      </c>
    </row>
    <row r="280" spans="2:9" x14ac:dyDescent="0.25">
      <c r="B280" t="s">
        <v>18</v>
      </c>
      <c r="E280" s="8">
        <v>61.059999999999995</v>
      </c>
    </row>
    <row r="281" spans="2:9" x14ac:dyDescent="0.25">
      <c r="B281" t="s">
        <v>19</v>
      </c>
      <c r="E281" s="8">
        <v>20.380000000000003</v>
      </c>
    </row>
    <row r="282" spans="2:9" x14ac:dyDescent="0.25">
      <c r="B282" t="s">
        <v>20</v>
      </c>
      <c r="E282" s="8">
        <v>76.33</v>
      </c>
    </row>
    <row r="283" spans="2:9" x14ac:dyDescent="0.25">
      <c r="B283" t="s">
        <v>21</v>
      </c>
      <c r="E283" s="8">
        <v>25.470000000000002</v>
      </c>
    </row>
    <row r="284" spans="2:9" ht="13.8" thickBot="1" x14ac:dyDescent="0.3"/>
    <row r="285" spans="2:9" ht="15" thickTop="1" thickBot="1" x14ac:dyDescent="0.3">
      <c r="B285" s="5" t="s">
        <v>78</v>
      </c>
      <c r="E285" s="15">
        <f>12*E261+2*E271</f>
        <v>38893.079999999987</v>
      </c>
    </row>
    <row r="286" spans="2:9" ht="21.6" thickTop="1" x14ac:dyDescent="0.25">
      <c r="B286" s="16" t="s">
        <v>23</v>
      </c>
    </row>
    <row r="288" spans="2:9" x14ac:dyDescent="0.25">
      <c r="B288" s="17"/>
      <c r="C288" s="17"/>
      <c r="D288" s="17"/>
      <c r="E288" s="17"/>
      <c r="F288" s="17"/>
      <c r="G288" s="17"/>
      <c r="H288" s="17"/>
      <c r="I288" s="17"/>
    </row>
    <row r="290" spans="2:6" ht="22.5" customHeight="1" x14ac:dyDescent="0.4">
      <c r="B290" s="81" t="s">
        <v>75</v>
      </c>
      <c r="C290" s="82"/>
    </row>
    <row r="292" spans="2:6" x14ac:dyDescent="0.25">
      <c r="B292" s="2" t="s">
        <v>0</v>
      </c>
      <c r="C292" s="3">
        <v>7</v>
      </c>
      <c r="E292" s="84" t="s">
        <v>74</v>
      </c>
      <c r="F292" s="84" t="s">
        <v>73</v>
      </c>
    </row>
    <row r="293" spans="2:6" x14ac:dyDescent="0.25">
      <c r="B293" s="2"/>
      <c r="C293" s="4"/>
    </row>
    <row r="294" spans="2:6" x14ac:dyDescent="0.25">
      <c r="B294" s="5" t="s">
        <v>1</v>
      </c>
      <c r="C294" s="6">
        <v>45.29</v>
      </c>
      <c r="D294" s="85">
        <v>45.41</v>
      </c>
    </row>
    <row r="295" spans="2:6" x14ac:dyDescent="0.25">
      <c r="B295" s="2"/>
    </row>
    <row r="296" spans="2:6" x14ac:dyDescent="0.25">
      <c r="B296" s="7" t="s">
        <v>2</v>
      </c>
    </row>
    <row r="297" spans="2:6" x14ac:dyDescent="0.25">
      <c r="B297" t="s">
        <v>3</v>
      </c>
      <c r="E297" s="8">
        <v>1177.08</v>
      </c>
      <c r="F297" s="8">
        <v>1179.96</v>
      </c>
    </row>
    <row r="298" spans="2:6" x14ac:dyDescent="0.25">
      <c r="B298" t="s">
        <v>4</v>
      </c>
      <c r="E298" s="8">
        <f>C292*C294</f>
        <v>317.02999999999997</v>
      </c>
      <c r="F298" s="8">
        <f>C292*D294</f>
        <v>317.87</v>
      </c>
    </row>
    <row r="299" spans="2:6" x14ac:dyDescent="0.25">
      <c r="B299" t="s">
        <v>5</v>
      </c>
      <c r="E299" s="8">
        <v>618.66999999999996</v>
      </c>
      <c r="F299" s="8">
        <v>620.19000000000005</v>
      </c>
    </row>
    <row r="300" spans="2:6" x14ac:dyDescent="0.25">
      <c r="B300" t="s">
        <v>6</v>
      </c>
      <c r="E300" s="8">
        <v>349.08</v>
      </c>
      <c r="F300" s="8">
        <v>349.93</v>
      </c>
    </row>
    <row r="301" spans="2:6" x14ac:dyDescent="0.25">
      <c r="B301" t="s">
        <v>7</v>
      </c>
      <c r="E301" s="8">
        <v>297.95</v>
      </c>
      <c r="F301" s="8">
        <v>298.68</v>
      </c>
    </row>
    <row r="302" spans="2:6" x14ac:dyDescent="0.25">
      <c r="B302" t="s">
        <v>8</v>
      </c>
      <c r="E302" s="8">
        <v>22.94</v>
      </c>
      <c r="F302" s="8">
        <v>23</v>
      </c>
    </row>
    <row r="303" spans="2:6" x14ac:dyDescent="0.25">
      <c r="B303" t="s">
        <v>9</v>
      </c>
      <c r="E303" s="8">
        <v>380.84</v>
      </c>
      <c r="F303" s="8">
        <v>381.77</v>
      </c>
    </row>
    <row r="304" spans="2:6" ht="13.8" x14ac:dyDescent="0.25">
      <c r="B304" s="9"/>
      <c r="E304" s="10">
        <f>SUM(E297:E303)</f>
        <v>3163.5899999999997</v>
      </c>
      <c r="F304" s="10">
        <f>SUM(F297:F303)</f>
        <v>3171.3999999999996</v>
      </c>
    </row>
    <row r="306" spans="2:6" x14ac:dyDescent="0.25">
      <c r="B306" s="7" t="s">
        <v>10</v>
      </c>
    </row>
    <row r="307" spans="2:6" x14ac:dyDescent="0.25">
      <c r="B307" s="11" t="s">
        <v>62</v>
      </c>
      <c r="C307" s="12">
        <v>27.95</v>
      </c>
      <c r="D307" s="86">
        <v>28.02</v>
      </c>
    </row>
    <row r="309" spans="2:6" x14ac:dyDescent="0.25">
      <c r="B309" t="s">
        <v>3</v>
      </c>
      <c r="E309" s="8">
        <v>726.35</v>
      </c>
      <c r="F309" s="8">
        <v>728.13</v>
      </c>
    </row>
    <row r="310" spans="2:6" x14ac:dyDescent="0.25">
      <c r="B310" t="s">
        <v>4</v>
      </c>
      <c r="E310" s="8">
        <f>C292*C307</f>
        <v>195.65</v>
      </c>
      <c r="F310" s="8">
        <f>C292*D307</f>
        <v>196.14</v>
      </c>
    </row>
    <row r="311" spans="2:6" x14ac:dyDescent="0.25">
      <c r="B311" t="s">
        <v>5</v>
      </c>
      <c r="E311" s="8">
        <v>618.66999999999996</v>
      </c>
      <c r="F311" s="8">
        <v>620.19000000000005</v>
      </c>
    </row>
    <row r="312" spans="2:6" x14ac:dyDescent="0.25">
      <c r="B312" t="s">
        <v>6</v>
      </c>
      <c r="E312" s="8">
        <v>349.08</v>
      </c>
      <c r="F312" s="8">
        <v>349.93</v>
      </c>
    </row>
    <row r="313" spans="2:6" x14ac:dyDescent="0.25">
      <c r="B313" t="s">
        <v>7</v>
      </c>
      <c r="E313" s="8">
        <v>297.95</v>
      </c>
      <c r="F313" s="8">
        <v>298.68</v>
      </c>
    </row>
    <row r="314" spans="2:6" ht="13.8" x14ac:dyDescent="0.25">
      <c r="B314" s="9"/>
      <c r="E314" s="13">
        <f>SUM(E309:E313)</f>
        <v>2187.6999999999998</v>
      </c>
      <c r="F314" s="13">
        <f>SUM(F309:F313)</f>
        <v>2193.0700000000002</v>
      </c>
    </row>
    <row r="316" spans="2:6" x14ac:dyDescent="0.25">
      <c r="B316" s="14" t="s">
        <v>12</v>
      </c>
    </row>
    <row r="317" spans="2:6" x14ac:dyDescent="0.25">
      <c r="B317" t="s">
        <v>13</v>
      </c>
      <c r="E317" s="8">
        <v>40.809999999999995</v>
      </c>
      <c r="F317" s="37">
        <v>40.909999999999997</v>
      </c>
    </row>
    <row r="318" spans="2:6" x14ac:dyDescent="0.25">
      <c r="B318" t="s">
        <v>14</v>
      </c>
      <c r="E318" s="8">
        <v>97.820000000000007</v>
      </c>
      <c r="F318" s="37">
        <v>98.06</v>
      </c>
    </row>
    <row r="319" spans="2:6" x14ac:dyDescent="0.25">
      <c r="B319" t="s">
        <v>15</v>
      </c>
      <c r="E319" s="8">
        <v>102.05000000000001</v>
      </c>
      <c r="F319" s="37">
        <v>102.30000000000001</v>
      </c>
    </row>
    <row r="320" spans="2:6" x14ac:dyDescent="0.25">
      <c r="B320" t="s">
        <v>16</v>
      </c>
      <c r="E320" s="8">
        <v>139.75</v>
      </c>
      <c r="F320" s="37">
        <v>140.09</v>
      </c>
    </row>
    <row r="322" spans="2:9" x14ac:dyDescent="0.25">
      <c r="B322" s="14" t="s">
        <v>17</v>
      </c>
    </row>
    <row r="323" spans="2:9" x14ac:dyDescent="0.25">
      <c r="B323" t="s">
        <v>18</v>
      </c>
      <c r="E323" s="8">
        <v>59.72</v>
      </c>
      <c r="F323" s="37">
        <v>59.86</v>
      </c>
    </row>
    <row r="324" spans="2:9" x14ac:dyDescent="0.25">
      <c r="B324" t="s">
        <v>19</v>
      </c>
      <c r="E324" s="8">
        <v>19.930000000000003</v>
      </c>
      <c r="F324" s="37">
        <v>19.98</v>
      </c>
    </row>
    <row r="325" spans="2:9" x14ac:dyDescent="0.25">
      <c r="B325" t="s">
        <v>20</v>
      </c>
      <c r="E325" s="8">
        <v>74.650000000000006</v>
      </c>
      <c r="F325" s="37">
        <v>74.83</v>
      </c>
    </row>
    <row r="326" spans="2:9" x14ac:dyDescent="0.25">
      <c r="B326" t="s">
        <v>21</v>
      </c>
      <c r="E326" s="8">
        <v>24.91</v>
      </c>
      <c r="F326" s="37">
        <v>24.970000000000002</v>
      </c>
    </row>
    <row r="327" spans="2:9" ht="13.8" thickBot="1" x14ac:dyDescent="0.3"/>
    <row r="328" spans="2:9" ht="15" thickTop="1" thickBot="1" x14ac:dyDescent="0.3">
      <c r="B328" s="5" t="s">
        <v>76</v>
      </c>
      <c r="E328" s="15">
        <f>12*E304+2*E314</f>
        <v>42338.479999999996</v>
      </c>
      <c r="F328" s="15">
        <f>6*E304+6*F304+E314+F314</f>
        <v>42390.709999999992</v>
      </c>
    </row>
    <row r="329" spans="2:9" ht="21.6" thickTop="1" x14ac:dyDescent="0.25">
      <c r="B329" s="16" t="s">
        <v>23</v>
      </c>
    </row>
    <row r="331" spans="2:9" x14ac:dyDescent="0.25">
      <c r="B331" s="17"/>
      <c r="C331" s="17"/>
      <c r="D331" s="17"/>
      <c r="E331" s="17"/>
      <c r="F331" s="17"/>
      <c r="G331" s="17"/>
      <c r="H331" s="17"/>
      <c r="I331" s="17"/>
    </row>
    <row r="335" spans="2:9" ht="22.5" customHeight="1" x14ac:dyDescent="0.4">
      <c r="B335" s="81" t="s">
        <v>71</v>
      </c>
      <c r="C335" s="82"/>
    </row>
    <row r="337" spans="2:6" x14ac:dyDescent="0.25">
      <c r="B337" s="2" t="s">
        <v>0</v>
      </c>
      <c r="C337" s="3">
        <v>7</v>
      </c>
      <c r="E337" s="84" t="s">
        <v>74</v>
      </c>
      <c r="F337" s="84" t="s">
        <v>73</v>
      </c>
    </row>
    <row r="338" spans="2:6" x14ac:dyDescent="0.25">
      <c r="B338" s="2"/>
      <c r="C338" s="4"/>
    </row>
    <row r="339" spans="2:6" x14ac:dyDescent="0.25">
      <c r="B339" s="5" t="s">
        <v>1</v>
      </c>
      <c r="C339" s="6">
        <v>44.18</v>
      </c>
      <c r="D339" s="85">
        <v>44.29</v>
      </c>
    </row>
    <row r="340" spans="2:6" x14ac:dyDescent="0.25">
      <c r="B340" s="2"/>
    </row>
    <row r="341" spans="2:6" x14ac:dyDescent="0.25">
      <c r="B341" s="7" t="s">
        <v>2</v>
      </c>
    </row>
    <row r="342" spans="2:6" x14ac:dyDescent="0.25">
      <c r="B342" t="s">
        <v>3</v>
      </c>
      <c r="E342" s="88">
        <v>1148.3399999999999</v>
      </c>
      <c r="F342" s="37">
        <v>1151.1600000000001</v>
      </c>
    </row>
    <row r="343" spans="2:6" x14ac:dyDescent="0.25">
      <c r="B343" t="s">
        <v>4</v>
      </c>
      <c r="E343" s="88">
        <f>C337*C339</f>
        <v>309.26</v>
      </c>
      <c r="F343" s="37">
        <f>C337*D339</f>
        <v>310.02999999999997</v>
      </c>
    </row>
    <row r="344" spans="2:6" x14ac:dyDescent="0.25">
      <c r="B344" t="s">
        <v>5</v>
      </c>
      <c r="E344" s="88">
        <v>603.55999999999995</v>
      </c>
      <c r="F344" s="37">
        <v>605.04999999999995</v>
      </c>
    </row>
    <row r="345" spans="2:6" x14ac:dyDescent="0.25">
      <c r="B345" t="s">
        <v>6</v>
      </c>
      <c r="E345" s="88">
        <v>340.55</v>
      </c>
      <c r="F345" s="37">
        <v>341.39</v>
      </c>
    </row>
    <row r="346" spans="2:6" x14ac:dyDescent="0.25">
      <c r="B346" t="s">
        <v>7</v>
      </c>
      <c r="E346" s="88">
        <v>290.67</v>
      </c>
      <c r="F346" s="37">
        <v>291.39</v>
      </c>
    </row>
    <row r="347" spans="2:6" x14ac:dyDescent="0.25">
      <c r="B347" t="s">
        <v>8</v>
      </c>
      <c r="E347" s="88">
        <v>22.380000000000003</v>
      </c>
      <c r="F347" s="37">
        <v>22.430000000000003</v>
      </c>
    </row>
    <row r="348" spans="2:6" x14ac:dyDescent="0.25">
      <c r="B348" t="s">
        <v>9</v>
      </c>
      <c r="E348" s="88">
        <v>371.53999999999996</v>
      </c>
      <c r="F348" s="37">
        <v>372.45</v>
      </c>
    </row>
    <row r="349" spans="2:6" ht="13.8" x14ac:dyDescent="0.25">
      <c r="B349" s="9"/>
      <c r="E349" s="89">
        <f>SUM(E342:E348)</f>
        <v>3086.3</v>
      </c>
      <c r="F349" s="10">
        <f>SUM(F342:F348)</f>
        <v>3093.8999999999992</v>
      </c>
    </row>
    <row r="351" spans="2:6" x14ac:dyDescent="0.25">
      <c r="B351" s="7" t="s">
        <v>10</v>
      </c>
    </row>
    <row r="352" spans="2:6" x14ac:dyDescent="0.25">
      <c r="B352" s="11" t="s">
        <v>62</v>
      </c>
      <c r="C352" s="12">
        <v>27.26</v>
      </c>
      <c r="D352" s="86">
        <v>27.32</v>
      </c>
    </row>
    <row r="354" spans="2:6" x14ac:dyDescent="0.25">
      <c r="B354" t="s">
        <v>3</v>
      </c>
      <c r="E354" s="88">
        <v>708.61</v>
      </c>
      <c r="F354" s="8">
        <v>710.35</v>
      </c>
    </row>
    <row r="355" spans="2:6" x14ac:dyDescent="0.25">
      <c r="B355" t="s">
        <v>4</v>
      </c>
      <c r="E355" s="88">
        <f>C337*C352</f>
        <v>190.82000000000002</v>
      </c>
      <c r="F355" s="37">
        <f>C337*D352</f>
        <v>191.24</v>
      </c>
    </row>
    <row r="356" spans="2:6" x14ac:dyDescent="0.25">
      <c r="B356" t="s">
        <v>5</v>
      </c>
      <c r="E356" s="88">
        <v>603.55999999999995</v>
      </c>
      <c r="F356" s="37">
        <v>605.04999999999995</v>
      </c>
    </row>
    <row r="357" spans="2:6" x14ac:dyDescent="0.25">
      <c r="B357" t="s">
        <v>6</v>
      </c>
      <c r="E357" s="88">
        <v>340.55</v>
      </c>
      <c r="F357" s="37">
        <v>341.39</v>
      </c>
    </row>
    <row r="358" spans="2:6" x14ac:dyDescent="0.25">
      <c r="B358" t="s">
        <v>7</v>
      </c>
      <c r="E358" s="88">
        <v>290.67</v>
      </c>
      <c r="F358" s="37">
        <v>291.39</v>
      </c>
    </row>
    <row r="359" spans="2:6" ht="13.8" x14ac:dyDescent="0.25">
      <c r="B359" s="9"/>
      <c r="E359" s="90">
        <f>SUM(E354:E358)</f>
        <v>2134.21</v>
      </c>
      <c r="F359" s="13">
        <f>SUM(F354:F358)</f>
        <v>2139.4199999999996</v>
      </c>
    </row>
    <row r="361" spans="2:6" x14ac:dyDescent="0.25">
      <c r="B361" s="14" t="s">
        <v>12</v>
      </c>
    </row>
    <row r="362" spans="2:6" x14ac:dyDescent="0.25">
      <c r="B362" t="s">
        <v>13</v>
      </c>
      <c r="E362" s="88">
        <v>39.809999999999995</v>
      </c>
      <c r="F362" s="37">
        <v>39.909999999999997</v>
      </c>
    </row>
    <row r="363" spans="2:6" x14ac:dyDescent="0.25">
      <c r="B363" t="s">
        <v>14</v>
      </c>
      <c r="E363" s="88">
        <v>95.43</v>
      </c>
      <c r="F363" s="37">
        <v>95.660000000000011</v>
      </c>
    </row>
    <row r="364" spans="2:6" x14ac:dyDescent="0.25">
      <c r="B364" t="s">
        <v>15</v>
      </c>
      <c r="E364" s="88">
        <v>99.56</v>
      </c>
      <c r="F364" s="37">
        <v>99.800000000000011</v>
      </c>
    </row>
    <row r="365" spans="2:6" x14ac:dyDescent="0.25">
      <c r="B365" t="s">
        <v>16</v>
      </c>
      <c r="E365" s="88">
        <v>136.32999999999998</v>
      </c>
      <c r="F365" s="37">
        <v>136.66999999999999</v>
      </c>
    </row>
    <row r="366" spans="2:6" x14ac:dyDescent="0.25">
      <c r="F366" s="37"/>
    </row>
    <row r="367" spans="2:6" x14ac:dyDescent="0.25">
      <c r="B367" s="14" t="s">
        <v>17</v>
      </c>
      <c r="F367" s="37"/>
    </row>
    <row r="368" spans="2:6" x14ac:dyDescent="0.25">
      <c r="B368" t="s">
        <v>18</v>
      </c>
      <c r="E368" s="88">
        <v>58.26</v>
      </c>
      <c r="F368" s="37">
        <v>58.4</v>
      </c>
    </row>
    <row r="369" spans="2:9" x14ac:dyDescent="0.25">
      <c r="B369" t="s">
        <v>19</v>
      </c>
      <c r="E369" s="88">
        <v>19.440000000000001</v>
      </c>
      <c r="F369" s="37">
        <v>19.490000000000002</v>
      </c>
    </row>
    <row r="370" spans="2:9" x14ac:dyDescent="0.25">
      <c r="B370" t="s">
        <v>20</v>
      </c>
      <c r="E370" s="88">
        <v>72.820000000000007</v>
      </c>
      <c r="F370" s="37">
        <v>73</v>
      </c>
    </row>
    <row r="371" spans="2:9" x14ac:dyDescent="0.25">
      <c r="B371" t="s">
        <v>21</v>
      </c>
      <c r="E371" s="88">
        <v>24.3</v>
      </c>
      <c r="F371" s="37">
        <v>24.360000000000003</v>
      </c>
    </row>
    <row r="372" spans="2:9" ht="13.8" thickBot="1" x14ac:dyDescent="0.3"/>
    <row r="373" spans="2:9" ht="15" thickTop="1" thickBot="1" x14ac:dyDescent="0.3">
      <c r="B373" s="5" t="s">
        <v>72</v>
      </c>
      <c r="E373" s="15">
        <f>8*E349+1*E359+4*F349+1*F359</f>
        <v>41339.629999999997</v>
      </c>
    </row>
    <row r="374" spans="2:9" ht="21.6" thickTop="1" x14ac:dyDescent="0.25">
      <c r="B374" s="16" t="s">
        <v>23</v>
      </c>
    </row>
    <row r="376" spans="2:9" x14ac:dyDescent="0.25">
      <c r="B376" s="17"/>
      <c r="C376" s="17"/>
      <c r="D376" s="17"/>
      <c r="E376" s="17"/>
      <c r="F376" s="17"/>
      <c r="G376" s="17"/>
      <c r="H376" s="17"/>
      <c r="I376" s="17"/>
    </row>
    <row r="380" spans="2:9" ht="22.5" customHeight="1" x14ac:dyDescent="0.4">
      <c r="B380" s="81" t="s">
        <v>69</v>
      </c>
      <c r="C380" s="82"/>
    </row>
    <row r="382" spans="2:9" x14ac:dyDescent="0.25">
      <c r="B382" s="2" t="s">
        <v>0</v>
      </c>
      <c r="C382" s="3">
        <v>7</v>
      </c>
    </row>
    <row r="383" spans="2:9" x14ac:dyDescent="0.25">
      <c r="B383" s="2"/>
      <c r="C383" s="4"/>
    </row>
    <row r="384" spans="2:9" x14ac:dyDescent="0.25">
      <c r="B384" s="5" t="s">
        <v>1</v>
      </c>
      <c r="C384" s="6">
        <v>43.519999999999996</v>
      </c>
    </row>
    <row r="385" spans="2:6" x14ac:dyDescent="0.25">
      <c r="B385" s="2"/>
    </row>
    <row r="386" spans="2:6" x14ac:dyDescent="0.25">
      <c r="B386" s="7" t="s">
        <v>2</v>
      </c>
    </row>
    <row r="387" spans="2:6" x14ac:dyDescent="0.25">
      <c r="B387" t="s">
        <v>3</v>
      </c>
      <c r="E387" s="8">
        <v>1131.3599999999999</v>
      </c>
    </row>
    <row r="388" spans="2:6" x14ac:dyDescent="0.25">
      <c r="B388" t="s">
        <v>4</v>
      </c>
      <c r="E388" s="8">
        <f>C382*C384</f>
        <v>304.64</v>
      </c>
    </row>
    <row r="389" spans="2:6" x14ac:dyDescent="0.25">
      <c r="B389" t="s">
        <v>5</v>
      </c>
      <c r="E389" s="8">
        <v>594.64</v>
      </c>
    </row>
    <row r="390" spans="2:6" x14ac:dyDescent="0.25">
      <c r="B390" t="s">
        <v>6</v>
      </c>
      <c r="E390" s="8">
        <v>335.51</v>
      </c>
    </row>
    <row r="391" spans="2:6" x14ac:dyDescent="0.25">
      <c r="B391" t="s">
        <v>7</v>
      </c>
      <c r="E391" s="8">
        <v>286.37</v>
      </c>
      <c r="F391" s="26"/>
    </row>
    <row r="392" spans="2:6" x14ac:dyDescent="0.25">
      <c r="B392" t="s">
        <v>8</v>
      </c>
      <c r="E392" s="8">
        <v>22.040000000000003</v>
      </c>
    </row>
    <row r="393" spans="2:6" x14ac:dyDescent="0.25">
      <c r="B393" t="s">
        <v>9</v>
      </c>
      <c r="E393" s="8">
        <v>366.03999999999996</v>
      </c>
    </row>
    <row r="394" spans="2:6" ht="13.8" x14ac:dyDescent="0.25">
      <c r="B394" s="9"/>
      <c r="E394" s="10">
        <f>SUM(E387:E393)</f>
        <v>3040.5999999999995</v>
      </c>
    </row>
    <row r="396" spans="2:6" x14ac:dyDescent="0.25">
      <c r="B396" s="7" t="s">
        <v>10</v>
      </c>
    </row>
    <row r="397" spans="2:6" x14ac:dyDescent="0.25">
      <c r="B397" s="11" t="s">
        <v>62</v>
      </c>
      <c r="C397" s="12">
        <v>26.85</v>
      </c>
    </row>
    <row r="399" spans="2:6" x14ac:dyDescent="0.25">
      <c r="B399" t="s">
        <v>3</v>
      </c>
      <c r="E399" s="8">
        <v>698.13</v>
      </c>
    </row>
    <row r="400" spans="2:6" x14ac:dyDescent="0.25">
      <c r="B400" t="s">
        <v>4</v>
      </c>
      <c r="E400" s="8">
        <f>C382*C397</f>
        <v>187.95000000000002</v>
      </c>
    </row>
    <row r="401" spans="2:5" x14ac:dyDescent="0.25">
      <c r="B401" t="s">
        <v>5</v>
      </c>
      <c r="E401" s="8">
        <v>594.64</v>
      </c>
    </row>
    <row r="402" spans="2:5" x14ac:dyDescent="0.25">
      <c r="B402" t="s">
        <v>6</v>
      </c>
      <c r="E402" s="8">
        <v>335.51</v>
      </c>
    </row>
    <row r="403" spans="2:5" x14ac:dyDescent="0.25">
      <c r="B403" t="s">
        <v>7</v>
      </c>
      <c r="E403" s="8">
        <v>286.37</v>
      </c>
    </row>
    <row r="404" spans="2:5" ht="13.8" x14ac:dyDescent="0.25">
      <c r="B404" s="9"/>
      <c r="E404" s="13">
        <f>SUM(E399:E403)</f>
        <v>2102.6</v>
      </c>
    </row>
    <row r="406" spans="2:5" x14ac:dyDescent="0.25">
      <c r="B406" s="14" t="s">
        <v>12</v>
      </c>
    </row>
    <row r="407" spans="2:5" x14ac:dyDescent="0.25">
      <c r="B407" t="s">
        <v>13</v>
      </c>
      <c r="E407" s="8">
        <v>39.22</v>
      </c>
    </row>
    <row r="408" spans="2:5" x14ac:dyDescent="0.25">
      <c r="B408" t="s">
        <v>14</v>
      </c>
      <c r="E408" s="8">
        <v>94.01</v>
      </c>
    </row>
    <row r="409" spans="2:5" x14ac:dyDescent="0.25">
      <c r="B409" t="s">
        <v>15</v>
      </c>
      <c r="E409" s="8">
        <v>98.08</v>
      </c>
    </row>
    <row r="410" spans="2:5" x14ac:dyDescent="0.25">
      <c r="B410" t="s">
        <v>16</v>
      </c>
      <c r="E410" s="8">
        <v>134.31</v>
      </c>
    </row>
    <row r="412" spans="2:5" x14ac:dyDescent="0.25">
      <c r="B412" s="14" t="s">
        <v>17</v>
      </c>
    </row>
    <row r="413" spans="2:5" x14ac:dyDescent="0.25">
      <c r="B413" t="s">
        <v>18</v>
      </c>
      <c r="E413" s="8">
        <v>57.39</v>
      </c>
    </row>
    <row r="414" spans="2:5" x14ac:dyDescent="0.25">
      <c r="B414" t="s">
        <v>19</v>
      </c>
      <c r="E414" s="8">
        <v>19.150000000000002</v>
      </c>
    </row>
    <row r="415" spans="2:5" x14ac:dyDescent="0.25">
      <c r="B415" t="s">
        <v>20</v>
      </c>
      <c r="E415" s="8">
        <v>71.740000000000009</v>
      </c>
    </row>
    <row r="416" spans="2:5" x14ac:dyDescent="0.25">
      <c r="B416" t="s">
        <v>21</v>
      </c>
      <c r="E416" s="8">
        <v>23.94</v>
      </c>
    </row>
    <row r="417" spans="2:9" ht="13.8" thickBot="1" x14ac:dyDescent="0.3"/>
    <row r="418" spans="2:9" ht="15" thickTop="1" thickBot="1" x14ac:dyDescent="0.3">
      <c r="B418" s="5" t="s">
        <v>70</v>
      </c>
      <c r="E418" s="15">
        <f>12*E394+2*E404</f>
        <v>40692.399999999994</v>
      </c>
    </row>
    <row r="419" spans="2:9" ht="21.6" thickTop="1" x14ac:dyDescent="0.25">
      <c r="B419" s="16" t="s">
        <v>23</v>
      </c>
    </row>
    <row r="421" spans="2:9" x14ac:dyDescent="0.25">
      <c r="B421" s="17"/>
      <c r="C421" s="17"/>
      <c r="D421" s="17"/>
      <c r="E421" s="17"/>
      <c r="F421" s="17"/>
      <c r="G421" s="17"/>
      <c r="H421" s="17"/>
      <c r="I421" s="17"/>
    </row>
    <row r="423" spans="2:9" ht="22.5" customHeight="1" x14ac:dyDescent="0.4">
      <c r="B423" s="81" t="s">
        <v>65</v>
      </c>
      <c r="C423" s="82"/>
    </row>
    <row r="425" spans="2:9" x14ac:dyDescent="0.25">
      <c r="B425" s="2" t="s">
        <v>0</v>
      </c>
      <c r="C425" s="78">
        <v>7</v>
      </c>
    </row>
    <row r="426" spans="2:9" x14ac:dyDescent="0.25">
      <c r="B426" s="2"/>
      <c r="C426" s="68"/>
    </row>
    <row r="427" spans="2:9" x14ac:dyDescent="0.25">
      <c r="B427" s="5" t="s">
        <v>1</v>
      </c>
      <c r="C427" s="67">
        <v>43.08</v>
      </c>
    </row>
    <row r="428" spans="2:9" x14ac:dyDescent="0.25">
      <c r="B428" s="2"/>
      <c r="C428" s="68"/>
    </row>
    <row r="429" spans="2:9" x14ac:dyDescent="0.25">
      <c r="B429" s="7" t="s">
        <v>2</v>
      </c>
      <c r="C429" s="68"/>
    </row>
    <row r="430" spans="2:9" x14ac:dyDescent="0.25">
      <c r="B430" t="s">
        <v>3</v>
      </c>
      <c r="C430" s="68"/>
      <c r="E430" s="8">
        <v>1120.1500000000001</v>
      </c>
    </row>
    <row r="431" spans="2:9" x14ac:dyDescent="0.25">
      <c r="B431" t="s">
        <v>4</v>
      </c>
      <c r="C431" s="68"/>
      <c r="E431" s="8">
        <f>C425*C427</f>
        <v>301.56</v>
      </c>
    </row>
    <row r="432" spans="2:9" x14ac:dyDescent="0.25">
      <c r="B432" t="s">
        <v>5</v>
      </c>
      <c r="C432" s="68"/>
      <c r="E432" s="8">
        <v>588.75</v>
      </c>
    </row>
    <row r="433" spans="2:5" x14ac:dyDescent="0.25">
      <c r="B433" t="s">
        <v>6</v>
      </c>
      <c r="C433" s="68"/>
      <c r="E433" s="8">
        <v>332.18</v>
      </c>
    </row>
    <row r="434" spans="2:5" x14ac:dyDescent="0.25">
      <c r="B434" t="s">
        <v>7</v>
      </c>
      <c r="C434" s="68"/>
      <c r="E434" s="8">
        <v>283.52999999999997</v>
      </c>
    </row>
    <row r="435" spans="2:5" x14ac:dyDescent="0.25">
      <c r="B435" t="s">
        <v>8</v>
      </c>
      <c r="C435" s="68"/>
      <c r="E435" s="8">
        <v>21.82</v>
      </c>
    </row>
    <row r="436" spans="2:5" x14ac:dyDescent="0.25">
      <c r="B436" t="s">
        <v>9</v>
      </c>
      <c r="C436" s="68"/>
      <c r="E436" s="8">
        <v>362.40999999999997</v>
      </c>
    </row>
    <row r="437" spans="2:5" ht="13.8" x14ac:dyDescent="0.25">
      <c r="B437" s="9"/>
      <c r="C437" s="68"/>
      <c r="E437" s="10">
        <f>SUM(E430:E436)</f>
        <v>3010.4</v>
      </c>
    </row>
    <row r="438" spans="2:5" x14ac:dyDescent="0.25">
      <c r="C438" s="68"/>
    </row>
    <row r="439" spans="2:5" x14ac:dyDescent="0.25">
      <c r="B439" s="7" t="s">
        <v>10</v>
      </c>
      <c r="C439" s="68"/>
    </row>
    <row r="440" spans="2:5" x14ac:dyDescent="0.25">
      <c r="B440" s="11" t="s">
        <v>11</v>
      </c>
      <c r="C440" s="69">
        <v>26.580000000000002</v>
      </c>
    </row>
    <row r="442" spans="2:5" x14ac:dyDescent="0.25">
      <c r="B442" t="s">
        <v>3</v>
      </c>
      <c r="E442" s="8">
        <v>691.21</v>
      </c>
    </row>
    <row r="443" spans="2:5" x14ac:dyDescent="0.25">
      <c r="B443" t="s">
        <v>4</v>
      </c>
      <c r="E443" s="8">
        <f>C425*C440</f>
        <v>186.06</v>
      </c>
    </row>
    <row r="444" spans="2:5" x14ac:dyDescent="0.25">
      <c r="B444" t="s">
        <v>5</v>
      </c>
      <c r="E444" s="8">
        <v>588.75</v>
      </c>
    </row>
    <row r="445" spans="2:5" x14ac:dyDescent="0.25">
      <c r="B445" t="s">
        <v>6</v>
      </c>
      <c r="E445" s="8">
        <v>332.18</v>
      </c>
    </row>
    <row r="446" spans="2:5" x14ac:dyDescent="0.25">
      <c r="B446" t="s">
        <v>7</v>
      </c>
      <c r="E446" s="8">
        <v>283.52999999999997</v>
      </c>
    </row>
    <row r="447" spans="2:5" ht="13.8" x14ac:dyDescent="0.25">
      <c r="B447" s="9"/>
      <c r="E447" s="13">
        <f>SUM(E442:E446)</f>
        <v>2081.73</v>
      </c>
    </row>
    <row r="449" spans="2:9" x14ac:dyDescent="0.25">
      <c r="B449" s="14" t="s">
        <v>12</v>
      </c>
    </row>
    <row r="450" spans="2:9" x14ac:dyDescent="0.25">
      <c r="B450" t="s">
        <v>13</v>
      </c>
      <c r="E450" s="8">
        <v>38.83</v>
      </c>
    </row>
    <row r="451" spans="2:9" x14ac:dyDescent="0.25">
      <c r="B451" t="s">
        <v>14</v>
      </c>
      <c r="E451" s="8">
        <v>93.070000000000007</v>
      </c>
    </row>
    <row r="452" spans="2:9" x14ac:dyDescent="0.25">
      <c r="B452" t="s">
        <v>15</v>
      </c>
      <c r="E452" s="8">
        <v>97.100000000000009</v>
      </c>
    </row>
    <row r="453" spans="2:9" x14ac:dyDescent="0.25">
      <c r="B453" t="s">
        <v>16</v>
      </c>
      <c r="E453" s="8">
        <v>132.97999999999999</v>
      </c>
    </row>
    <row r="455" spans="2:9" x14ac:dyDescent="0.25">
      <c r="B455" s="14" t="s">
        <v>17</v>
      </c>
    </row>
    <row r="456" spans="2:9" x14ac:dyDescent="0.25">
      <c r="B456" t="s">
        <v>18</v>
      </c>
      <c r="E456" s="8">
        <v>56.82</v>
      </c>
    </row>
    <row r="457" spans="2:9" x14ac:dyDescent="0.25">
      <c r="B457" t="s">
        <v>19</v>
      </c>
      <c r="E457" s="8">
        <v>18.96</v>
      </c>
    </row>
    <row r="458" spans="2:9" x14ac:dyDescent="0.25">
      <c r="B458" t="s">
        <v>20</v>
      </c>
      <c r="E458" s="8">
        <v>71.02000000000001</v>
      </c>
    </row>
    <row r="459" spans="2:9" x14ac:dyDescent="0.25">
      <c r="B459" t="s">
        <v>21</v>
      </c>
      <c r="E459" s="8">
        <v>23.700000000000003</v>
      </c>
    </row>
    <row r="460" spans="2:9" ht="13.8" thickBot="1" x14ac:dyDescent="0.3"/>
    <row r="461" spans="2:9" ht="15" thickTop="1" thickBot="1" x14ac:dyDescent="0.3">
      <c r="B461" s="5" t="s">
        <v>67</v>
      </c>
      <c r="E461" s="15">
        <f>12*E437+2*E447</f>
        <v>40288.26</v>
      </c>
    </row>
    <row r="462" spans="2:9" ht="21.6" thickTop="1" x14ac:dyDescent="0.25">
      <c r="B462" s="16" t="s">
        <v>23</v>
      </c>
    </row>
    <row r="464" spans="2:9" x14ac:dyDescent="0.25">
      <c r="B464" s="17"/>
      <c r="C464" s="17"/>
      <c r="D464" s="17"/>
      <c r="E464" s="17"/>
      <c r="F464" s="17"/>
      <c r="G464" s="17"/>
      <c r="H464" s="17"/>
      <c r="I464" s="17"/>
    </row>
    <row r="466" spans="2:5" ht="22.5" customHeight="1" x14ac:dyDescent="0.4">
      <c r="B466" s="81" t="s">
        <v>66</v>
      </c>
      <c r="C466" s="82"/>
    </row>
    <row r="468" spans="2:5" x14ac:dyDescent="0.25">
      <c r="B468" s="2" t="s">
        <v>0</v>
      </c>
      <c r="C468" s="78">
        <v>6</v>
      </c>
    </row>
    <row r="469" spans="2:5" x14ac:dyDescent="0.25">
      <c r="B469" s="2"/>
      <c r="C469" s="68"/>
    </row>
    <row r="470" spans="2:5" x14ac:dyDescent="0.25">
      <c r="B470" s="5" t="s">
        <v>1</v>
      </c>
      <c r="C470" s="67">
        <v>42.65</v>
      </c>
    </row>
    <row r="471" spans="2:5" x14ac:dyDescent="0.25">
      <c r="B471" s="2"/>
      <c r="C471" s="68"/>
    </row>
    <row r="472" spans="2:5" x14ac:dyDescent="0.25">
      <c r="B472" s="7" t="s">
        <v>2</v>
      </c>
      <c r="C472" s="68"/>
    </row>
    <row r="473" spans="2:5" x14ac:dyDescent="0.25">
      <c r="B473" t="s">
        <v>3</v>
      </c>
      <c r="C473" s="68"/>
      <c r="E473" s="8">
        <v>1109.05</v>
      </c>
    </row>
    <row r="474" spans="2:5" x14ac:dyDescent="0.25">
      <c r="B474" t="s">
        <v>4</v>
      </c>
      <c r="C474" s="68"/>
      <c r="E474" s="8">
        <f>C468*C470</f>
        <v>255.89999999999998</v>
      </c>
    </row>
    <row r="475" spans="2:5" x14ac:dyDescent="0.25">
      <c r="B475" t="s">
        <v>5</v>
      </c>
      <c r="C475" s="68"/>
      <c r="E475" s="8">
        <v>582.91999999999996</v>
      </c>
    </row>
    <row r="476" spans="2:5" x14ac:dyDescent="0.25">
      <c r="B476" t="s">
        <v>6</v>
      </c>
      <c r="C476" s="68"/>
      <c r="E476" s="8">
        <v>328.89</v>
      </c>
    </row>
    <row r="477" spans="2:5" x14ac:dyDescent="0.25">
      <c r="B477" t="s">
        <v>7</v>
      </c>
      <c r="C477" s="68"/>
      <c r="E477" s="8">
        <v>280.72000000000003</v>
      </c>
    </row>
    <row r="478" spans="2:5" x14ac:dyDescent="0.25">
      <c r="B478" t="s">
        <v>8</v>
      </c>
      <c r="C478" s="68"/>
      <c r="E478" s="8">
        <v>21.6</v>
      </c>
    </row>
    <row r="479" spans="2:5" x14ac:dyDescent="0.25">
      <c r="B479" t="s">
        <v>9</v>
      </c>
      <c r="C479" s="68"/>
      <c r="E479" s="8">
        <v>358.82</v>
      </c>
    </row>
    <row r="480" spans="2:5" ht="13.8" x14ac:dyDescent="0.25">
      <c r="B480" s="9"/>
      <c r="C480" s="68"/>
      <c r="E480" s="10">
        <f>SUM(E473:E479)</f>
        <v>2937.8999999999996</v>
      </c>
    </row>
    <row r="481" spans="2:5" x14ac:dyDescent="0.25">
      <c r="C481" s="68"/>
    </row>
    <row r="482" spans="2:5" x14ac:dyDescent="0.25">
      <c r="B482" s="7" t="s">
        <v>10</v>
      </c>
      <c r="C482" s="68"/>
    </row>
    <row r="483" spans="2:5" x14ac:dyDescent="0.25">
      <c r="B483" s="11" t="s">
        <v>11</v>
      </c>
      <c r="C483" s="69">
        <v>26.31</v>
      </c>
    </row>
    <row r="485" spans="2:5" x14ac:dyDescent="0.25">
      <c r="B485" t="s">
        <v>3</v>
      </c>
      <c r="E485" s="8">
        <v>684.36</v>
      </c>
    </row>
    <row r="486" spans="2:5" x14ac:dyDescent="0.25">
      <c r="B486" t="s">
        <v>4</v>
      </c>
      <c r="E486" s="8">
        <f>C468*C483</f>
        <v>157.85999999999999</v>
      </c>
    </row>
    <row r="487" spans="2:5" x14ac:dyDescent="0.25">
      <c r="B487" t="s">
        <v>5</v>
      </c>
      <c r="E487" s="8">
        <v>582.91999999999996</v>
      </c>
    </row>
    <row r="488" spans="2:5" x14ac:dyDescent="0.25">
      <c r="B488" t="s">
        <v>6</v>
      </c>
      <c r="E488" s="8">
        <v>328.89</v>
      </c>
    </row>
    <row r="489" spans="2:5" x14ac:dyDescent="0.25">
      <c r="B489" t="s">
        <v>7</v>
      </c>
      <c r="E489" s="8">
        <v>280.72000000000003</v>
      </c>
    </row>
    <row r="490" spans="2:5" ht="13.8" x14ac:dyDescent="0.25">
      <c r="B490" s="9"/>
      <c r="E490" s="13">
        <f>SUM(E485:E489)</f>
        <v>2034.7499999999998</v>
      </c>
    </row>
    <row r="492" spans="2:5" x14ac:dyDescent="0.25">
      <c r="B492" s="14" t="s">
        <v>12</v>
      </c>
    </row>
    <row r="493" spans="2:5" x14ac:dyDescent="0.25">
      <c r="B493" t="s">
        <v>13</v>
      </c>
      <c r="E493" s="8">
        <v>38.44</v>
      </c>
    </row>
    <row r="494" spans="2:5" x14ac:dyDescent="0.25">
      <c r="B494" t="s">
        <v>14</v>
      </c>
      <c r="E494" s="8">
        <v>92.14</v>
      </c>
    </row>
    <row r="495" spans="2:5" x14ac:dyDescent="0.25">
      <c r="B495" t="s">
        <v>15</v>
      </c>
      <c r="E495" s="8">
        <v>96.13</v>
      </c>
    </row>
    <row r="496" spans="2:5" x14ac:dyDescent="0.25">
      <c r="B496" t="s">
        <v>16</v>
      </c>
      <c r="E496" s="8">
        <v>131.66</v>
      </c>
    </row>
    <row r="498" spans="2:9" x14ac:dyDescent="0.25">
      <c r="B498" s="14" t="s">
        <v>17</v>
      </c>
    </row>
    <row r="499" spans="2:9" x14ac:dyDescent="0.25">
      <c r="B499" t="s">
        <v>18</v>
      </c>
      <c r="E499" s="8">
        <v>56.25</v>
      </c>
    </row>
    <row r="500" spans="2:9" x14ac:dyDescent="0.25">
      <c r="B500" t="s">
        <v>19</v>
      </c>
      <c r="E500" s="8">
        <v>18.77</v>
      </c>
    </row>
    <row r="501" spans="2:9" x14ac:dyDescent="0.25">
      <c r="B501" t="s">
        <v>20</v>
      </c>
      <c r="E501" s="8">
        <v>70.31</v>
      </c>
    </row>
    <row r="502" spans="2:9" x14ac:dyDescent="0.25">
      <c r="B502" t="s">
        <v>21</v>
      </c>
      <c r="E502" s="8">
        <v>23.46</v>
      </c>
    </row>
    <row r="503" spans="2:9" ht="13.8" thickBot="1" x14ac:dyDescent="0.3"/>
    <row r="504" spans="2:9" ht="15" thickTop="1" thickBot="1" x14ac:dyDescent="0.3">
      <c r="B504" s="5" t="s">
        <v>68</v>
      </c>
      <c r="E504" s="15">
        <f>12*E480+2*E490</f>
        <v>39324.299999999996</v>
      </c>
    </row>
    <row r="505" spans="2:9" ht="21.6" thickTop="1" x14ac:dyDescent="0.25">
      <c r="B505" s="16" t="s">
        <v>23</v>
      </c>
    </row>
    <row r="507" spans="2:9" x14ac:dyDescent="0.25">
      <c r="B507" s="17"/>
      <c r="C507" s="17"/>
      <c r="D507" s="17"/>
      <c r="E507" s="17"/>
      <c r="F507" s="17"/>
      <c r="G507" s="17"/>
      <c r="H507" s="17"/>
      <c r="I507" s="17"/>
    </row>
    <row r="509" spans="2:9" ht="21" x14ac:dyDescent="0.4">
      <c r="B509" s="1" t="s">
        <v>24</v>
      </c>
    </row>
    <row r="511" spans="2:9" x14ac:dyDescent="0.25">
      <c r="B511" s="2" t="s">
        <v>0</v>
      </c>
      <c r="C511" s="79">
        <v>5</v>
      </c>
    </row>
    <row r="512" spans="2:9" x14ac:dyDescent="0.25">
      <c r="B512" s="2"/>
      <c r="C512" s="68"/>
    </row>
    <row r="513" spans="2:9" x14ac:dyDescent="0.25">
      <c r="B513" s="5" t="s">
        <v>25</v>
      </c>
      <c r="C513" s="67">
        <v>42.65</v>
      </c>
    </row>
    <row r="514" spans="2:9" x14ac:dyDescent="0.25">
      <c r="B514" s="2"/>
      <c r="C514" s="68"/>
    </row>
    <row r="515" spans="2:9" x14ac:dyDescent="0.25">
      <c r="B515" s="19" t="s">
        <v>2</v>
      </c>
      <c r="C515" s="68"/>
      <c r="D515" s="20"/>
      <c r="E515" s="21" t="s">
        <v>24</v>
      </c>
      <c r="F515" s="22"/>
      <c r="G515" s="20"/>
      <c r="H515" s="22"/>
      <c r="I515" s="22"/>
    </row>
    <row r="516" spans="2:9" x14ac:dyDescent="0.25">
      <c r="B516" t="s">
        <v>3</v>
      </c>
      <c r="C516" s="68"/>
      <c r="E516" s="23">
        <v>1109.05</v>
      </c>
      <c r="F516" s="8"/>
      <c r="G516" s="24"/>
      <c r="H516" s="25"/>
      <c r="I516" s="26"/>
    </row>
    <row r="517" spans="2:9" x14ac:dyDescent="0.25">
      <c r="B517" t="s">
        <v>4</v>
      </c>
      <c r="C517" s="68"/>
      <c r="E517" s="23">
        <f>C511*C513</f>
        <v>213.25</v>
      </c>
      <c r="F517" s="8"/>
      <c r="G517" s="24"/>
      <c r="H517" s="25"/>
      <c r="I517" s="26"/>
    </row>
    <row r="518" spans="2:9" x14ac:dyDescent="0.25">
      <c r="B518" t="s">
        <v>5</v>
      </c>
      <c r="C518" s="68"/>
      <c r="E518" s="23">
        <v>582.91999999999996</v>
      </c>
      <c r="F518" s="8"/>
      <c r="G518" s="24"/>
      <c r="H518" s="25"/>
      <c r="I518" s="26"/>
    </row>
    <row r="519" spans="2:9" x14ac:dyDescent="0.25">
      <c r="B519" t="s">
        <v>6</v>
      </c>
      <c r="C519" s="68"/>
      <c r="E519" s="23">
        <v>328.89</v>
      </c>
      <c r="F519" s="8"/>
      <c r="G519" s="24"/>
      <c r="H519" s="25"/>
      <c r="I519" s="26"/>
    </row>
    <row r="520" spans="2:9" x14ac:dyDescent="0.25">
      <c r="B520" t="s">
        <v>7</v>
      </c>
      <c r="C520" s="68"/>
      <c r="E520" s="23">
        <v>280.72000000000003</v>
      </c>
      <c r="F520" s="8"/>
      <c r="G520" s="24"/>
      <c r="H520" s="25"/>
      <c r="I520" s="26"/>
    </row>
    <row r="521" spans="2:9" x14ac:dyDescent="0.25">
      <c r="B521" t="s">
        <v>8</v>
      </c>
      <c r="C521" s="68"/>
      <c r="E521" s="23">
        <v>21.6</v>
      </c>
      <c r="F521" s="8"/>
      <c r="G521" s="24"/>
      <c r="H521" s="25"/>
      <c r="I521" s="26"/>
    </row>
    <row r="522" spans="2:9" x14ac:dyDescent="0.25">
      <c r="B522" t="s">
        <v>9</v>
      </c>
      <c r="C522" s="68"/>
      <c r="E522" s="23">
        <v>358.82</v>
      </c>
      <c r="F522" s="8"/>
      <c r="G522" s="24"/>
      <c r="H522" s="25"/>
      <c r="I522" s="26"/>
    </row>
    <row r="523" spans="2:9" ht="13.8" x14ac:dyDescent="0.25">
      <c r="B523" s="9"/>
      <c r="C523" s="80"/>
      <c r="D523" s="9"/>
      <c r="E523" s="27">
        <f>SUM(E516:E522)</f>
        <v>2895.25</v>
      </c>
      <c r="F523" s="28"/>
      <c r="G523" s="29"/>
      <c r="H523" s="30"/>
      <c r="I523" s="30"/>
    </row>
    <row r="524" spans="2:9" x14ac:dyDescent="0.25">
      <c r="C524" s="68"/>
    </row>
    <row r="525" spans="2:9" x14ac:dyDescent="0.25">
      <c r="B525" s="5" t="s">
        <v>26</v>
      </c>
      <c r="C525" s="67">
        <v>26.31</v>
      </c>
      <c r="D525" s="5"/>
      <c r="E525" s="5" t="s">
        <v>27</v>
      </c>
      <c r="F525" s="6">
        <v>684.36</v>
      </c>
    </row>
    <row r="527" spans="2:9" x14ac:dyDescent="0.25">
      <c r="B527" s="31" t="s">
        <v>10</v>
      </c>
      <c r="D527" s="20"/>
      <c r="E527" s="32" t="s">
        <v>28</v>
      </c>
      <c r="F527" s="22" t="s">
        <v>29</v>
      </c>
      <c r="G527" s="22"/>
      <c r="H527" s="22"/>
      <c r="I527" s="22"/>
    </row>
    <row r="528" spans="2:9" x14ac:dyDescent="0.25">
      <c r="B528" t="s">
        <v>3</v>
      </c>
      <c r="E528" s="8">
        <v>684.36</v>
      </c>
      <c r="F528" s="33">
        <v>0</v>
      </c>
      <c r="H528" s="25"/>
      <c r="I528" s="26"/>
    </row>
    <row r="529" spans="2:9" x14ac:dyDescent="0.25">
      <c r="B529" t="s">
        <v>4</v>
      </c>
      <c r="E529" s="8">
        <f>C511*C525</f>
        <v>131.54999999999998</v>
      </c>
      <c r="F529" s="33">
        <v>0</v>
      </c>
      <c r="H529" s="25"/>
      <c r="I529" s="26"/>
    </row>
    <row r="530" spans="2:9" x14ac:dyDescent="0.25">
      <c r="B530" t="s">
        <v>5</v>
      </c>
      <c r="E530" s="8">
        <v>582.91999999999996</v>
      </c>
      <c r="F530" s="33">
        <v>0</v>
      </c>
      <c r="H530" s="25"/>
      <c r="I530" s="26"/>
    </row>
    <row r="531" spans="2:9" ht="13.8" x14ac:dyDescent="0.25">
      <c r="B531" t="s">
        <v>6</v>
      </c>
      <c r="C531" s="9"/>
      <c r="E531" s="8">
        <v>328.89</v>
      </c>
      <c r="F531" s="33">
        <v>0</v>
      </c>
      <c r="H531" s="25"/>
      <c r="I531" s="26"/>
    </row>
    <row r="532" spans="2:9" x14ac:dyDescent="0.25">
      <c r="B532" t="s">
        <v>7</v>
      </c>
      <c r="E532" s="8">
        <v>280.72000000000003</v>
      </c>
      <c r="F532" s="33">
        <v>0</v>
      </c>
      <c r="H532" s="25"/>
      <c r="I532" s="26"/>
    </row>
    <row r="533" spans="2:9" ht="13.8" x14ac:dyDescent="0.25">
      <c r="B533" s="9"/>
      <c r="D533" s="9"/>
      <c r="E533" s="28">
        <f>SUM(E528:E532)</f>
        <v>2008.4399999999998</v>
      </c>
      <c r="F533" s="34">
        <f>SUM(F528:F532)</f>
        <v>0</v>
      </c>
      <c r="G533" s="9"/>
      <c r="H533" s="9"/>
      <c r="I533" s="30"/>
    </row>
    <row r="535" spans="2:9" x14ac:dyDescent="0.25">
      <c r="B535" s="14" t="s">
        <v>12</v>
      </c>
      <c r="D535" s="20"/>
      <c r="E535" s="32" t="s">
        <v>24</v>
      </c>
      <c r="F535" s="22"/>
      <c r="G535" s="22"/>
      <c r="H535" s="22"/>
      <c r="I535" s="22"/>
    </row>
    <row r="536" spans="2:9" x14ac:dyDescent="0.25">
      <c r="B536" t="s">
        <v>13</v>
      </c>
      <c r="E536" s="8">
        <v>38.44</v>
      </c>
      <c r="F536" s="8"/>
      <c r="G536" s="36"/>
      <c r="H536" s="25"/>
      <c r="I536" s="26"/>
    </row>
    <row r="537" spans="2:9" x14ac:dyDescent="0.25">
      <c r="B537" t="s">
        <v>14</v>
      </c>
      <c r="E537" s="8">
        <v>92.14</v>
      </c>
      <c r="F537" s="8"/>
      <c r="G537" s="36"/>
      <c r="H537" s="25"/>
      <c r="I537" s="26"/>
    </row>
    <row r="538" spans="2:9" x14ac:dyDescent="0.25">
      <c r="B538" t="s">
        <v>15</v>
      </c>
      <c r="E538" s="8">
        <v>96.13</v>
      </c>
      <c r="F538" s="8"/>
      <c r="G538" s="36"/>
      <c r="H538" s="25"/>
      <c r="I538" s="26"/>
    </row>
    <row r="539" spans="2:9" x14ac:dyDescent="0.25">
      <c r="B539" t="s">
        <v>16</v>
      </c>
      <c r="E539" s="8">
        <v>131.66</v>
      </c>
      <c r="F539" s="8"/>
      <c r="G539" s="36"/>
      <c r="H539" s="25"/>
      <c r="I539" s="26"/>
    </row>
    <row r="541" spans="2:9" x14ac:dyDescent="0.25">
      <c r="B541" s="14" t="s">
        <v>17</v>
      </c>
      <c r="D541" s="20"/>
      <c r="E541" s="32" t="s">
        <v>24</v>
      </c>
      <c r="F541" s="22"/>
      <c r="G541" s="22"/>
      <c r="H541" s="22"/>
      <c r="I541" s="22"/>
    </row>
    <row r="542" spans="2:9" x14ac:dyDescent="0.25">
      <c r="B542" t="s">
        <v>18</v>
      </c>
      <c r="E542" s="8">
        <v>56.25</v>
      </c>
      <c r="F542" s="8"/>
      <c r="H542" s="25"/>
      <c r="I542" s="26"/>
    </row>
    <row r="543" spans="2:9" x14ac:dyDescent="0.25">
      <c r="B543" t="s">
        <v>19</v>
      </c>
      <c r="E543" s="8">
        <v>18.77</v>
      </c>
      <c r="F543" s="8"/>
      <c r="H543" s="25"/>
      <c r="I543" s="26"/>
    </row>
    <row r="544" spans="2:9" x14ac:dyDescent="0.25">
      <c r="B544" t="s">
        <v>20</v>
      </c>
      <c r="E544" s="8">
        <v>70.31</v>
      </c>
      <c r="F544" s="8"/>
      <c r="H544" s="25"/>
      <c r="I544" s="26"/>
    </row>
    <row r="545" spans="2:11" x14ac:dyDescent="0.25">
      <c r="B545" t="s">
        <v>21</v>
      </c>
      <c r="E545" s="8">
        <v>23.46</v>
      </c>
      <c r="F545" s="37"/>
      <c r="H545" s="25"/>
      <c r="I545" s="26"/>
    </row>
    <row r="546" spans="2:11" ht="13.8" thickBot="1" x14ac:dyDescent="0.3"/>
    <row r="547" spans="2:11" ht="15" thickTop="1" thickBot="1" x14ac:dyDescent="0.3">
      <c r="B547" s="5" t="s">
        <v>30</v>
      </c>
      <c r="E547" s="15">
        <f>12*E523+2*E533</f>
        <v>38759.879999999997</v>
      </c>
    </row>
    <row r="548" spans="2:11" ht="22.2" thickTop="1" thickBot="1" x14ac:dyDescent="0.3">
      <c r="B548" s="16" t="s">
        <v>23</v>
      </c>
      <c r="E548" s="70"/>
    </row>
    <row r="549" spans="2:11" ht="13.8" thickTop="1" x14ac:dyDescent="0.25">
      <c r="E549" s="70"/>
      <c r="F549" s="39" t="s">
        <v>31</v>
      </c>
      <c r="G549" s="40">
        <f>E552/E547</f>
        <v>0.94818250211300981</v>
      </c>
      <c r="H549" s="41" t="s">
        <v>32</v>
      </c>
    </row>
    <row r="550" spans="2:11" ht="13.8" thickBot="1" x14ac:dyDescent="0.3">
      <c r="E550" s="70"/>
      <c r="F550" s="42">
        <f>E547-E552</f>
        <v>2008.4399999999951</v>
      </c>
      <c r="G550" s="43"/>
      <c r="H550" s="44">
        <f>1-G549</f>
        <v>5.1817497886990194E-2</v>
      </c>
    </row>
    <row r="551" spans="2:11" ht="14.4" thickTop="1" thickBot="1" x14ac:dyDescent="0.3">
      <c r="E551" s="70"/>
    </row>
    <row r="552" spans="2:11" ht="15" thickTop="1" thickBot="1" x14ac:dyDescent="0.3">
      <c r="B552" s="11" t="s">
        <v>33</v>
      </c>
      <c r="C552" s="11"/>
      <c r="D552" s="11"/>
      <c r="E552" s="45">
        <f>12*E523+E533</f>
        <v>36751.440000000002</v>
      </c>
      <c r="K552" s="36"/>
    </row>
    <row r="553" spans="2:11" ht="21.6" thickTop="1" x14ac:dyDescent="0.25">
      <c r="B553" s="16" t="s">
        <v>23</v>
      </c>
    </row>
    <row r="554" spans="2:11" x14ac:dyDescent="0.25">
      <c r="K554" s="46"/>
    </row>
    <row r="555" spans="2:11" hidden="1" x14ac:dyDescent="0.25">
      <c r="C555" s="26">
        <f>E547/1568</f>
        <v>24.719311224489793</v>
      </c>
      <c r="D555" s="26">
        <f>E547/1680</f>
        <v>23.071357142857142</v>
      </c>
      <c r="E555" s="26">
        <f>E552/1680</f>
        <v>21.875857142857143</v>
      </c>
      <c r="F555">
        <f>E555/C555</f>
        <v>0.88497033530547575</v>
      </c>
      <c r="G555">
        <f>D555/C555</f>
        <v>0.93333333333333335</v>
      </c>
      <c r="H555">
        <f>E552/E659</f>
        <v>0.8830375493700765</v>
      </c>
      <c r="K555" s="46"/>
    </row>
    <row r="556" spans="2:11" ht="13.8" thickBot="1" x14ac:dyDescent="0.3">
      <c r="C556" s="26"/>
      <c r="D556" s="26"/>
      <c r="E556" s="26"/>
      <c r="K556" s="46"/>
    </row>
    <row r="557" spans="2:11" ht="14.4" thickTop="1" x14ac:dyDescent="0.25">
      <c r="B557" s="47" t="s">
        <v>34</v>
      </c>
      <c r="C557" s="48" t="s">
        <v>35</v>
      </c>
      <c r="D557" s="49" t="s">
        <v>36</v>
      </c>
      <c r="E557" s="50"/>
      <c r="F557" s="50"/>
      <c r="G557" s="51"/>
      <c r="H557" s="52">
        <f>1-G555</f>
        <v>6.6666666666666652E-2</v>
      </c>
      <c r="K557" s="46"/>
    </row>
    <row r="558" spans="2:11" ht="13.8" x14ac:dyDescent="0.25">
      <c r="B558" s="47" t="s">
        <v>37</v>
      </c>
      <c r="C558" s="53"/>
      <c r="D558" s="54"/>
      <c r="E558" s="54"/>
      <c r="F558" s="54"/>
      <c r="G558" s="54"/>
      <c r="H558" s="55"/>
      <c r="K558" s="46"/>
    </row>
    <row r="559" spans="2:11" ht="14.4" thickBot="1" x14ac:dyDescent="0.3">
      <c r="B559" s="47" t="s">
        <v>38</v>
      </c>
      <c r="C559" s="56" t="s">
        <v>39</v>
      </c>
      <c r="D559" s="57" t="s">
        <v>40</v>
      </c>
      <c r="E559" s="58"/>
      <c r="F559" s="58"/>
      <c r="G559" s="59"/>
      <c r="H559" s="60">
        <f>1-F555</f>
        <v>0.11502966469452425</v>
      </c>
      <c r="K559" s="46"/>
    </row>
    <row r="560" spans="2:11" ht="13.8" thickTop="1" x14ac:dyDescent="0.25"/>
    <row r="562" spans="2:9" ht="13.8" thickBot="1" x14ac:dyDescent="0.3"/>
    <row r="563" spans="2:9" s="65" customFormat="1" ht="22.2" thickTop="1" thickBot="1" x14ac:dyDescent="0.45">
      <c r="B563" s="61" t="s">
        <v>41</v>
      </c>
      <c r="C563" s="62"/>
      <c r="D563" s="62"/>
      <c r="E563" s="62"/>
      <c r="F563" s="63">
        <f>E659-E552</f>
        <v>4867.9000000000015</v>
      </c>
      <c r="G563" s="62"/>
      <c r="H563" s="64">
        <f>1-H555</f>
        <v>0.1169624506299235</v>
      </c>
    </row>
    <row r="564" spans="2:9" ht="13.8" thickTop="1" x14ac:dyDescent="0.25"/>
    <row r="565" spans="2:9" x14ac:dyDescent="0.25">
      <c r="B565" s="17"/>
      <c r="C565" s="17"/>
      <c r="D565" s="17"/>
      <c r="E565" s="17"/>
      <c r="F565" s="17"/>
      <c r="G565" s="17"/>
      <c r="H565" s="17"/>
      <c r="I565" s="17"/>
    </row>
    <row r="567" spans="2:9" ht="22.5" customHeight="1" x14ac:dyDescent="0.4">
      <c r="B567" s="1" t="s">
        <v>42</v>
      </c>
    </row>
    <row r="569" spans="2:9" x14ac:dyDescent="0.25">
      <c r="B569" s="2" t="s">
        <v>0</v>
      </c>
      <c r="C569" s="78">
        <v>5</v>
      </c>
    </row>
    <row r="570" spans="2:9" x14ac:dyDescent="0.25">
      <c r="B570" s="2"/>
      <c r="C570" s="68"/>
    </row>
    <row r="571" spans="2:9" x14ac:dyDescent="0.25">
      <c r="B571" s="5" t="s">
        <v>1</v>
      </c>
      <c r="C571" s="67">
        <v>42.65</v>
      </c>
    </row>
    <row r="572" spans="2:9" x14ac:dyDescent="0.25">
      <c r="B572" s="2"/>
      <c r="C572" s="68"/>
    </row>
    <row r="573" spans="2:9" x14ac:dyDescent="0.25">
      <c r="B573" s="7" t="s">
        <v>2</v>
      </c>
      <c r="C573" s="68"/>
    </row>
    <row r="574" spans="2:9" x14ac:dyDescent="0.25">
      <c r="B574" t="s">
        <v>3</v>
      </c>
      <c r="C574" s="68"/>
      <c r="E574" s="8">
        <v>1109.05</v>
      </c>
    </row>
    <row r="575" spans="2:9" x14ac:dyDescent="0.25">
      <c r="B575" t="s">
        <v>4</v>
      </c>
      <c r="C575" s="68"/>
      <c r="E575" s="8">
        <f>C569*C571</f>
        <v>213.25</v>
      </c>
    </row>
    <row r="576" spans="2:9" x14ac:dyDescent="0.25">
      <c r="B576" t="s">
        <v>5</v>
      </c>
      <c r="C576" s="68"/>
      <c r="E576" s="8">
        <v>582.91999999999996</v>
      </c>
    </row>
    <row r="577" spans="2:5" x14ac:dyDescent="0.25">
      <c r="B577" t="s">
        <v>6</v>
      </c>
      <c r="C577" s="68"/>
      <c r="E577" s="8">
        <v>328.89</v>
      </c>
    </row>
    <row r="578" spans="2:5" x14ac:dyDescent="0.25">
      <c r="B578" t="s">
        <v>7</v>
      </c>
      <c r="C578" s="68"/>
      <c r="E578" s="8">
        <v>280.72000000000003</v>
      </c>
    </row>
    <row r="579" spans="2:5" x14ac:dyDescent="0.25">
      <c r="B579" t="s">
        <v>8</v>
      </c>
      <c r="C579" s="68"/>
      <c r="E579" s="8">
        <v>21.6</v>
      </c>
    </row>
    <row r="580" spans="2:5" x14ac:dyDescent="0.25">
      <c r="B580" t="s">
        <v>9</v>
      </c>
      <c r="C580" s="68"/>
      <c r="E580" s="8">
        <v>358.82</v>
      </c>
    </row>
    <row r="581" spans="2:5" ht="13.8" x14ac:dyDescent="0.25">
      <c r="B581" s="9"/>
      <c r="C581" s="68"/>
      <c r="E581" s="10">
        <f>SUM(E574:E580)</f>
        <v>2895.25</v>
      </c>
    </row>
    <row r="582" spans="2:5" x14ac:dyDescent="0.25">
      <c r="C582" s="68"/>
    </row>
    <row r="583" spans="2:5" x14ac:dyDescent="0.25">
      <c r="B583" s="7" t="s">
        <v>10</v>
      </c>
      <c r="C583" s="68"/>
    </row>
    <row r="584" spans="2:5" x14ac:dyDescent="0.25">
      <c r="B584" s="11" t="s">
        <v>11</v>
      </c>
      <c r="C584" s="69">
        <v>26.31</v>
      </c>
    </row>
    <row r="586" spans="2:5" x14ac:dyDescent="0.25">
      <c r="B586" t="s">
        <v>3</v>
      </c>
      <c r="E586" s="8">
        <v>684.36</v>
      </c>
    </row>
    <row r="587" spans="2:5" x14ac:dyDescent="0.25">
      <c r="B587" t="s">
        <v>4</v>
      </c>
      <c r="E587" s="8">
        <f>C569*C584</f>
        <v>131.54999999999998</v>
      </c>
    </row>
    <row r="588" spans="2:5" x14ac:dyDescent="0.25">
      <c r="B588" t="s">
        <v>5</v>
      </c>
      <c r="E588" s="8">
        <v>582.91999999999996</v>
      </c>
    </row>
    <row r="589" spans="2:5" x14ac:dyDescent="0.25">
      <c r="B589" t="s">
        <v>6</v>
      </c>
      <c r="E589" s="8">
        <v>328.89</v>
      </c>
    </row>
    <row r="590" spans="2:5" x14ac:dyDescent="0.25">
      <c r="B590" t="s">
        <v>7</v>
      </c>
      <c r="E590" s="8">
        <v>280.72000000000003</v>
      </c>
    </row>
    <row r="591" spans="2:5" ht="13.8" x14ac:dyDescent="0.25">
      <c r="B591" s="9"/>
      <c r="E591" s="13">
        <f>SUM(E586:E590)</f>
        <v>2008.4399999999998</v>
      </c>
    </row>
    <row r="593" spans="2:5" x14ac:dyDescent="0.25">
      <c r="B593" s="14" t="s">
        <v>12</v>
      </c>
    </row>
    <row r="594" spans="2:5" x14ac:dyDescent="0.25">
      <c r="B594" t="s">
        <v>13</v>
      </c>
      <c r="E594" s="8">
        <v>38.44</v>
      </c>
    </row>
    <row r="595" spans="2:5" x14ac:dyDescent="0.25">
      <c r="B595" t="s">
        <v>14</v>
      </c>
      <c r="E595" s="8">
        <v>92.14</v>
      </c>
    </row>
    <row r="596" spans="2:5" x14ac:dyDescent="0.25">
      <c r="B596" t="s">
        <v>15</v>
      </c>
      <c r="E596" s="8">
        <v>96.13</v>
      </c>
    </row>
    <row r="597" spans="2:5" x14ac:dyDescent="0.25">
      <c r="B597" t="s">
        <v>16</v>
      </c>
      <c r="E597" s="8">
        <v>131.66</v>
      </c>
    </row>
    <row r="599" spans="2:5" x14ac:dyDescent="0.25">
      <c r="B599" s="14" t="s">
        <v>17</v>
      </c>
    </row>
    <row r="600" spans="2:5" x14ac:dyDescent="0.25">
      <c r="B600" t="s">
        <v>18</v>
      </c>
      <c r="E600" s="8">
        <v>56.25</v>
      </c>
    </row>
    <row r="601" spans="2:5" x14ac:dyDescent="0.25">
      <c r="B601" t="s">
        <v>19</v>
      </c>
      <c r="E601" s="8">
        <v>18.77</v>
      </c>
    </row>
    <row r="602" spans="2:5" x14ac:dyDescent="0.25">
      <c r="B602" t="s">
        <v>20</v>
      </c>
      <c r="E602" s="8">
        <v>70.31</v>
      </c>
    </row>
    <row r="603" spans="2:5" x14ac:dyDescent="0.25">
      <c r="B603" t="s">
        <v>21</v>
      </c>
      <c r="E603" s="8">
        <v>23.46</v>
      </c>
    </row>
    <row r="604" spans="2:5" ht="13.8" thickBot="1" x14ac:dyDescent="0.3"/>
    <row r="605" spans="2:5" ht="15" thickTop="1" thickBot="1" x14ac:dyDescent="0.3">
      <c r="B605" s="5" t="s">
        <v>43</v>
      </c>
      <c r="E605" s="15">
        <f>12*E581+2*E591</f>
        <v>38759.879999999997</v>
      </c>
    </row>
    <row r="606" spans="2:5" ht="21.6" thickTop="1" x14ac:dyDescent="0.25">
      <c r="B606" s="16" t="s">
        <v>23</v>
      </c>
    </row>
    <row r="608" spans="2:5" ht="13.8" thickBot="1" x14ac:dyDescent="0.3"/>
    <row r="609" spans="2:9" ht="15" thickTop="1" thickBot="1" x14ac:dyDescent="0.3">
      <c r="B609" s="11" t="s">
        <v>44</v>
      </c>
      <c r="C609" s="11"/>
      <c r="E609" s="45">
        <f>E664-E605</f>
        <v>1223.1700000000055</v>
      </c>
    </row>
    <row r="610" spans="2:9" ht="52.5" customHeight="1" thickTop="1" x14ac:dyDescent="0.25">
      <c r="B610" s="16" t="s">
        <v>45</v>
      </c>
    </row>
    <row r="613" spans="2:9" x14ac:dyDescent="0.25">
      <c r="B613" s="17"/>
      <c r="C613" s="17"/>
      <c r="D613" s="17"/>
      <c r="E613" s="17"/>
      <c r="F613" s="17"/>
      <c r="G613" s="17"/>
      <c r="H613" s="17"/>
      <c r="I613" s="17"/>
    </row>
    <row r="615" spans="2:9" ht="22.5" customHeight="1" x14ac:dyDescent="0.4">
      <c r="B615" s="1" t="s">
        <v>46</v>
      </c>
    </row>
    <row r="617" spans="2:9" x14ac:dyDescent="0.25">
      <c r="B617" s="2" t="s">
        <v>0</v>
      </c>
      <c r="C617" s="79">
        <v>5</v>
      </c>
    </row>
    <row r="618" spans="2:9" x14ac:dyDescent="0.25">
      <c r="B618" s="2"/>
      <c r="C618" s="68"/>
    </row>
    <row r="619" spans="2:9" x14ac:dyDescent="0.25">
      <c r="B619" s="5" t="s">
        <v>47</v>
      </c>
      <c r="C619" s="67">
        <v>44.65</v>
      </c>
    </row>
    <row r="620" spans="2:9" x14ac:dyDescent="0.25">
      <c r="B620" s="2"/>
      <c r="C620" s="68"/>
    </row>
    <row r="621" spans="2:9" x14ac:dyDescent="0.25">
      <c r="B621" s="11" t="s">
        <v>48</v>
      </c>
      <c r="C621" s="69">
        <v>42.65</v>
      </c>
    </row>
    <row r="623" spans="2:9" s="20" customFormat="1" x14ac:dyDescent="0.25">
      <c r="E623" s="21" t="s">
        <v>49</v>
      </c>
      <c r="F623" s="22" t="s">
        <v>50</v>
      </c>
      <c r="H623" s="22" t="s">
        <v>51</v>
      </c>
      <c r="I623" s="22" t="s">
        <v>52</v>
      </c>
    </row>
    <row r="624" spans="2:9" x14ac:dyDescent="0.25">
      <c r="B624" t="s">
        <v>3</v>
      </c>
      <c r="E624" s="8">
        <v>1161.3</v>
      </c>
      <c r="F624" s="8">
        <v>1109.05</v>
      </c>
      <c r="G624" s="24">
        <f t="shared" ref="G624:G630" si="0">F624/E624</f>
        <v>0.95500731938344963</v>
      </c>
      <c r="H624" s="25">
        <f t="shared" ref="H624:H630" si="1">1-G624</f>
        <v>4.4992680616550373E-2</v>
      </c>
      <c r="I624" s="26">
        <f t="shared" ref="I624:I631" si="2">E624-F624</f>
        <v>52.25</v>
      </c>
    </row>
    <row r="625" spans="2:9" x14ac:dyDescent="0.25">
      <c r="B625" t="s">
        <v>4</v>
      </c>
      <c r="E625" s="8">
        <f>C619*C617</f>
        <v>223.25</v>
      </c>
      <c r="F625" s="8">
        <f>C617*C621</f>
        <v>213.25</v>
      </c>
      <c r="G625" s="24">
        <f t="shared" si="0"/>
        <v>0.95520716685330342</v>
      </c>
      <c r="H625" s="25">
        <f t="shared" si="1"/>
        <v>4.4792833146696576E-2</v>
      </c>
      <c r="I625" s="26">
        <f t="shared" si="2"/>
        <v>10</v>
      </c>
    </row>
    <row r="626" spans="2:9" x14ac:dyDescent="0.25">
      <c r="B626" t="s">
        <v>5</v>
      </c>
      <c r="E626" s="8">
        <v>613.6</v>
      </c>
      <c r="F626" s="8">
        <v>582.91999999999996</v>
      </c>
      <c r="G626" s="24">
        <f t="shared" si="0"/>
        <v>0.94999999999999984</v>
      </c>
      <c r="H626" s="25">
        <f t="shared" si="1"/>
        <v>5.0000000000000155E-2</v>
      </c>
      <c r="I626" s="26">
        <f t="shared" si="2"/>
        <v>30.680000000000064</v>
      </c>
    </row>
    <row r="627" spans="2:9" x14ac:dyDescent="0.25">
      <c r="B627" t="s">
        <v>6</v>
      </c>
      <c r="E627" s="8">
        <v>342.59</v>
      </c>
      <c r="F627" s="8">
        <v>328.89</v>
      </c>
      <c r="G627" s="24">
        <f t="shared" si="0"/>
        <v>0.96001050818762956</v>
      </c>
      <c r="H627" s="25">
        <f t="shared" si="1"/>
        <v>3.9989491812370437E-2</v>
      </c>
      <c r="I627" s="26">
        <f t="shared" si="2"/>
        <v>13.699999999999989</v>
      </c>
    </row>
    <row r="628" spans="2:9" x14ac:dyDescent="0.25">
      <c r="B628" t="s">
        <v>7</v>
      </c>
      <c r="E628" s="8">
        <v>292.41000000000003</v>
      </c>
      <c r="F628" s="8">
        <v>280.72000000000003</v>
      </c>
      <c r="G628" s="24">
        <f t="shared" si="0"/>
        <v>0.96002188707636538</v>
      </c>
      <c r="H628" s="25">
        <f t="shared" si="1"/>
        <v>3.9978112923634623E-2</v>
      </c>
      <c r="I628" s="26">
        <f t="shared" si="2"/>
        <v>11.689999999999998</v>
      </c>
    </row>
    <row r="629" spans="2:9" x14ac:dyDescent="0.25">
      <c r="B629" t="s">
        <v>8</v>
      </c>
      <c r="E629" s="8">
        <v>22.5</v>
      </c>
      <c r="F629" s="8">
        <v>21.6</v>
      </c>
      <c r="G629" s="24">
        <f t="shared" si="0"/>
        <v>0.96000000000000008</v>
      </c>
      <c r="H629" s="25">
        <f t="shared" si="1"/>
        <v>3.9999999999999925E-2</v>
      </c>
      <c r="I629" s="26">
        <f t="shared" si="2"/>
        <v>0.89999999999999858</v>
      </c>
    </row>
    <row r="630" spans="2:9" x14ac:dyDescent="0.25">
      <c r="B630" t="s">
        <v>9</v>
      </c>
      <c r="E630" s="8">
        <v>373.77</v>
      </c>
      <c r="F630" s="8">
        <v>358.82</v>
      </c>
      <c r="G630" s="24">
        <f t="shared" si="0"/>
        <v>0.96000214035369347</v>
      </c>
      <c r="H630" s="25">
        <f t="shared" si="1"/>
        <v>3.9997859646306533E-2</v>
      </c>
      <c r="I630" s="26">
        <f t="shared" si="2"/>
        <v>14.949999999999989</v>
      </c>
    </row>
    <row r="631" spans="2:9" s="9" customFormat="1" ht="13.8" x14ac:dyDescent="0.25">
      <c r="E631" s="28">
        <f>SUM(E624:E630)</f>
        <v>3029.42</v>
      </c>
      <c r="F631" s="28">
        <f>SUM(F624:F630)</f>
        <v>2895.25</v>
      </c>
      <c r="G631" s="29"/>
      <c r="H631" s="30"/>
      <c r="I631" s="30">
        <f t="shared" si="2"/>
        <v>134.17000000000007</v>
      </c>
    </row>
    <row r="632" spans="2:9" x14ac:dyDescent="0.25">
      <c r="E632" s="13"/>
      <c r="F632" s="13"/>
      <c r="G632" s="66"/>
      <c r="H632" s="74"/>
    </row>
    <row r="633" spans="2:9" x14ac:dyDescent="0.25">
      <c r="B633" s="5" t="s">
        <v>53</v>
      </c>
      <c r="C633" s="67">
        <v>44.65</v>
      </c>
      <c r="D633" s="5"/>
      <c r="E633" s="5" t="s">
        <v>54</v>
      </c>
      <c r="F633" s="67">
        <v>1161.3</v>
      </c>
    </row>
    <row r="634" spans="2:9" x14ac:dyDescent="0.25">
      <c r="C634" s="68"/>
      <c r="F634" s="68"/>
    </row>
    <row r="635" spans="2:9" x14ac:dyDescent="0.25">
      <c r="B635" s="11" t="s">
        <v>55</v>
      </c>
      <c r="C635" s="69">
        <v>23.98</v>
      </c>
      <c r="D635" s="11"/>
      <c r="E635" s="11" t="s">
        <v>56</v>
      </c>
      <c r="F635" s="69">
        <v>623.62</v>
      </c>
    </row>
    <row r="637" spans="2:9" s="20" customFormat="1" x14ac:dyDescent="0.25">
      <c r="C637"/>
      <c r="E637" s="32" t="s">
        <v>57</v>
      </c>
      <c r="F637" s="22" t="s">
        <v>58</v>
      </c>
      <c r="G637" s="22"/>
      <c r="H637" s="22" t="s">
        <v>51</v>
      </c>
      <c r="I637" s="22" t="s">
        <v>52</v>
      </c>
    </row>
    <row r="638" spans="2:9" x14ac:dyDescent="0.25">
      <c r="B638" t="s">
        <v>3</v>
      </c>
      <c r="E638" s="8">
        <v>1161.3</v>
      </c>
      <c r="F638" s="8">
        <v>623.62</v>
      </c>
      <c r="G638">
        <f>F638/E638</f>
        <v>0.53700163609747698</v>
      </c>
      <c r="H638" s="25">
        <f>1-G638</f>
        <v>0.46299836390252302</v>
      </c>
      <c r="I638" s="26">
        <f t="shared" ref="I638:I643" si="3">E638-F638</f>
        <v>537.67999999999995</v>
      </c>
    </row>
    <row r="639" spans="2:9" x14ac:dyDescent="0.25">
      <c r="B639" t="s">
        <v>4</v>
      </c>
      <c r="E639" s="8">
        <f>C617*C633</f>
        <v>223.25</v>
      </c>
      <c r="F639" s="8">
        <f>C617*C635</f>
        <v>119.9</v>
      </c>
      <c r="G639">
        <f>F639/E639</f>
        <v>0.53706606942889146</v>
      </c>
      <c r="H639" s="25">
        <f>1-G639</f>
        <v>0.46293393057110854</v>
      </c>
      <c r="I639" s="26">
        <f t="shared" si="3"/>
        <v>103.35</v>
      </c>
    </row>
    <row r="640" spans="2:9" x14ac:dyDescent="0.25">
      <c r="B640" t="s">
        <v>5</v>
      </c>
      <c r="E640" s="8">
        <v>613.6</v>
      </c>
      <c r="F640" s="8">
        <v>582.91999999999996</v>
      </c>
      <c r="G640">
        <f>F640/E640</f>
        <v>0.94999999999999984</v>
      </c>
      <c r="H640" s="25">
        <f>1-G640</f>
        <v>5.0000000000000155E-2</v>
      </c>
      <c r="I640" s="26">
        <f t="shared" si="3"/>
        <v>30.680000000000064</v>
      </c>
    </row>
    <row r="641" spans="2:9" ht="13.8" x14ac:dyDescent="0.25">
      <c r="B641" t="s">
        <v>6</v>
      </c>
      <c r="C641" s="9"/>
      <c r="E641" s="8">
        <v>342.59</v>
      </c>
      <c r="F641" s="8">
        <v>328.89</v>
      </c>
      <c r="G641">
        <f>F641/E641</f>
        <v>0.96001050818762956</v>
      </c>
      <c r="H641" s="25">
        <f>1-G641</f>
        <v>3.9989491812370437E-2</v>
      </c>
      <c r="I641" s="26">
        <f t="shared" si="3"/>
        <v>13.699999999999989</v>
      </c>
    </row>
    <row r="642" spans="2:9" x14ac:dyDescent="0.25">
      <c r="B642" t="s">
        <v>7</v>
      </c>
      <c r="E642" s="8">
        <v>292.41000000000003</v>
      </c>
      <c r="F642" s="8">
        <v>280.72000000000003</v>
      </c>
      <c r="G642">
        <f>F642/E642</f>
        <v>0.96002188707636538</v>
      </c>
      <c r="H642" s="25">
        <f>1-G642</f>
        <v>3.9978112923634623E-2</v>
      </c>
      <c r="I642" s="26">
        <f t="shared" si="3"/>
        <v>11.689999999999998</v>
      </c>
    </row>
    <row r="643" spans="2:9" s="9" customFormat="1" ht="13.8" x14ac:dyDescent="0.25">
      <c r="C643"/>
      <c r="E643" s="28">
        <f>SUM(E638:E642)</f>
        <v>2633.15</v>
      </c>
      <c r="F643" s="28">
        <f>SUM(F638:F642)</f>
        <v>1936.05</v>
      </c>
      <c r="I643" s="30">
        <f t="shared" si="3"/>
        <v>697.10000000000014</v>
      </c>
    </row>
    <row r="646" spans="2:9" s="20" customFormat="1" x14ac:dyDescent="0.25">
      <c r="B646" s="14" t="s">
        <v>12</v>
      </c>
      <c r="C646"/>
      <c r="E646" s="32" t="s">
        <v>49</v>
      </c>
      <c r="F646" s="22" t="s">
        <v>59</v>
      </c>
      <c r="G646" s="22"/>
      <c r="H646" s="22" t="s">
        <v>51</v>
      </c>
      <c r="I646" s="22" t="s">
        <v>52</v>
      </c>
    </row>
    <row r="647" spans="2:9" x14ac:dyDescent="0.25">
      <c r="B647" t="s">
        <v>13</v>
      </c>
      <c r="E647" s="8">
        <v>40.04</v>
      </c>
      <c r="F647" s="8">
        <v>38.44</v>
      </c>
      <c r="G647" s="36">
        <f>F647/E647</f>
        <v>0.96003996003995995</v>
      </c>
      <c r="H647" s="25">
        <f>1-G647</f>
        <v>3.996003996004005E-2</v>
      </c>
      <c r="I647" s="26">
        <f>E647-F647</f>
        <v>1.6000000000000014</v>
      </c>
    </row>
    <row r="648" spans="2:9" x14ac:dyDescent="0.25">
      <c r="B648" t="s">
        <v>14</v>
      </c>
      <c r="E648" s="8">
        <v>95.97</v>
      </c>
      <c r="F648" s="8">
        <v>92.14</v>
      </c>
      <c r="G648" s="36">
        <f>F648/E648</f>
        <v>0.96009169532145466</v>
      </c>
      <c r="H648" s="25">
        <f>1-G648</f>
        <v>3.9908304678545337E-2</v>
      </c>
      <c r="I648" s="26">
        <f>E648-F648</f>
        <v>3.8299999999999983</v>
      </c>
    </row>
    <row r="649" spans="2:9" x14ac:dyDescent="0.25">
      <c r="B649" t="s">
        <v>15</v>
      </c>
      <c r="E649" s="8">
        <v>100.13</v>
      </c>
      <c r="F649" s="8">
        <v>96.13</v>
      </c>
      <c r="G649" s="36">
        <f>F649/E649</f>
        <v>0.96005193248776588</v>
      </c>
      <c r="H649" s="25">
        <f>1-G649</f>
        <v>3.994806751223412E-2</v>
      </c>
      <c r="I649" s="26">
        <f>E649-F649</f>
        <v>4</v>
      </c>
    </row>
    <row r="650" spans="2:9" x14ac:dyDescent="0.25">
      <c r="B650" t="s">
        <v>16</v>
      </c>
      <c r="E650" s="8">
        <v>137.13999999999999</v>
      </c>
      <c r="F650" s="8">
        <v>131.66</v>
      </c>
      <c r="G650" s="36">
        <f>F650/E650</f>
        <v>0.96004083418404562</v>
      </c>
      <c r="H650" s="25">
        <f>1-G650</f>
        <v>3.9959165815954378E-2</v>
      </c>
      <c r="I650" s="26">
        <f>E650-F650</f>
        <v>5.4799999999999898</v>
      </c>
    </row>
    <row r="652" spans="2:9" s="20" customFormat="1" x14ac:dyDescent="0.25">
      <c r="B652" s="14" t="s">
        <v>17</v>
      </c>
      <c r="C652"/>
      <c r="E652" s="32" t="s">
        <v>49</v>
      </c>
      <c r="F652" s="22" t="s">
        <v>59</v>
      </c>
      <c r="G652" s="22"/>
      <c r="H652" s="22" t="s">
        <v>51</v>
      </c>
      <c r="I652" s="22" t="s">
        <v>52</v>
      </c>
    </row>
    <row r="653" spans="2:9" x14ac:dyDescent="0.25">
      <c r="B653" t="s">
        <v>18</v>
      </c>
      <c r="E653" s="8">
        <v>58.59</v>
      </c>
      <c r="F653" s="8">
        <v>56.25</v>
      </c>
      <c r="G653">
        <f>F653/E653</f>
        <v>0.96006144393241166</v>
      </c>
      <c r="H653" s="25">
        <f>1-G653</f>
        <v>3.9938556067588338E-2</v>
      </c>
      <c r="I653" s="26">
        <f>E653-F653</f>
        <v>2.3400000000000034</v>
      </c>
    </row>
    <row r="654" spans="2:9" x14ac:dyDescent="0.25">
      <c r="B654" t="s">
        <v>19</v>
      </c>
      <c r="E654" s="8">
        <v>19.55</v>
      </c>
      <c r="F654" s="8">
        <v>18.77</v>
      </c>
      <c r="G654">
        <f>F654/E654</f>
        <v>0.96010230179028122</v>
      </c>
      <c r="H654" s="25">
        <f>1-G654</f>
        <v>3.9897698209718779E-2</v>
      </c>
      <c r="I654" s="26">
        <f>E654-F654</f>
        <v>0.78000000000000114</v>
      </c>
    </row>
    <row r="655" spans="2:9" x14ac:dyDescent="0.25">
      <c r="B655" t="s">
        <v>20</v>
      </c>
      <c r="E655" s="8">
        <v>73.23</v>
      </c>
      <c r="F655" s="8">
        <v>70.31</v>
      </c>
      <c r="G655">
        <f>F655/E655</f>
        <v>0.96012563157176023</v>
      </c>
      <c r="H655" s="25">
        <f>1-G655</f>
        <v>3.987436842823977E-2</v>
      </c>
      <c r="I655" s="26">
        <f>E655-F655</f>
        <v>2.9200000000000017</v>
      </c>
    </row>
    <row r="656" spans="2:9" x14ac:dyDescent="0.25">
      <c r="B656" t="s">
        <v>21</v>
      </c>
      <c r="E656" s="8">
        <v>24.43</v>
      </c>
      <c r="F656" s="37">
        <v>23.46</v>
      </c>
      <c r="G656">
        <f>F656/E656</f>
        <v>0.9602947196070406</v>
      </c>
      <c r="H656" s="25">
        <f>1-G656</f>
        <v>3.9705280392959397E-2</v>
      </c>
      <c r="I656" s="26">
        <f>E656-F656</f>
        <v>0.96999999999999886</v>
      </c>
    </row>
    <row r="657" spans="2:9" x14ac:dyDescent="0.25">
      <c r="E657" s="8"/>
      <c r="F657" s="37"/>
      <c r="H657" s="25"/>
      <c r="I657" s="26"/>
    </row>
    <row r="658" spans="2:9" ht="13.8" thickBot="1" x14ac:dyDescent="0.3"/>
    <row r="659" spans="2:9" ht="15" thickTop="1" thickBot="1" x14ac:dyDescent="0.3">
      <c r="B659" s="5" t="s">
        <v>60</v>
      </c>
      <c r="E659" s="15">
        <f>12*E631+2*E643</f>
        <v>41619.340000000004</v>
      </c>
    </row>
    <row r="660" spans="2:9" ht="22.2" thickTop="1" thickBot="1" x14ac:dyDescent="0.3">
      <c r="B660" s="16" t="s">
        <v>23</v>
      </c>
      <c r="E660" s="70"/>
    </row>
    <row r="661" spans="2:9" ht="13.8" thickTop="1" x14ac:dyDescent="0.25">
      <c r="E661" s="70"/>
      <c r="F661" s="39" t="s">
        <v>31</v>
      </c>
      <c r="G661" s="71">
        <f>E664/E659</f>
        <v>0.96068438375043907</v>
      </c>
      <c r="H661" s="41" t="s">
        <v>32</v>
      </c>
    </row>
    <row r="662" spans="2:9" ht="13.8" thickBot="1" x14ac:dyDescent="0.3">
      <c r="E662" s="70"/>
      <c r="F662" s="42">
        <f>E659-E664</f>
        <v>1636.2900000000009</v>
      </c>
      <c r="G662" s="72"/>
      <c r="H662" s="44">
        <f>1-G661</f>
        <v>3.9315616249560925E-2</v>
      </c>
    </row>
    <row r="663" spans="2:9" ht="14.4" thickTop="1" thickBot="1" x14ac:dyDescent="0.3">
      <c r="E663" s="70"/>
    </row>
    <row r="664" spans="2:9" ht="15" thickTop="1" thickBot="1" x14ac:dyDescent="0.3">
      <c r="B664" s="11" t="s">
        <v>61</v>
      </c>
      <c r="C664" s="11"/>
      <c r="D664" s="11"/>
      <c r="E664" s="45">
        <f>5*E631+7*F631+E643+F643</f>
        <v>39983.050000000003</v>
      </c>
    </row>
    <row r="665" spans="2:9" ht="21.6" thickTop="1" x14ac:dyDescent="0.25">
      <c r="B665" s="16" t="s">
        <v>23</v>
      </c>
    </row>
  </sheetData>
  <dataValidations disablePrompts="1" count="1">
    <dataValidation type="list" allowBlank="1" showInputMessage="1" showErrorMessage="1" sqref="F511">
      <formula1>VACACIONES</formula1>
    </dataValidation>
  </dataValidations>
  <pageMargins left="0.78740157480314965" right="0.78740157480314965" top="0.98425196850393704" bottom="0.98425196850393704" header="0" footer="0"/>
  <pageSetup paperSize="9" scale="58" orientation="landscape" r:id="rId1"/>
  <headerFooter alignWithMargins="0"/>
  <rowBreaks count="2" manualBreakCount="2">
    <brk id="564" max="16383" man="1"/>
    <brk id="61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21"/>
  </sheetPr>
  <dimension ref="A1:K658"/>
  <sheetViews>
    <sheetView tabSelected="1" zoomScaleNormal="100" workbookViewId="0">
      <selection activeCell="E34" sqref="E34"/>
    </sheetView>
  </sheetViews>
  <sheetFormatPr baseColWidth="10" defaultRowHeight="13.2" x14ac:dyDescent="0.25"/>
  <cols>
    <col min="2" max="2" width="40.88671875" customWidth="1"/>
    <col min="4" max="4" width="13.6640625" customWidth="1"/>
    <col min="5" max="5" width="29.44140625" bestFit="1" customWidth="1"/>
    <col min="6" max="6" width="23.44140625" customWidth="1"/>
    <col min="7" max="7" width="13.109375" hidden="1" customWidth="1"/>
    <col min="8" max="8" width="14.33203125" bestFit="1" customWidth="1"/>
    <col min="9" max="9" width="11.5546875" bestFit="1" customWidth="1"/>
    <col min="11" max="11" width="12" bestFit="1" customWidth="1"/>
  </cols>
  <sheetData>
    <row r="1" spans="1:6" ht="21" x14ac:dyDescent="0.4">
      <c r="A1" s="94"/>
      <c r="B1" s="1" t="s">
        <v>93</v>
      </c>
    </row>
    <row r="3" spans="1:6" x14ac:dyDescent="0.25">
      <c r="B3" s="2" t="s">
        <v>82</v>
      </c>
      <c r="C3" s="78">
        <v>0</v>
      </c>
    </row>
    <row r="4" spans="1:6" x14ac:dyDescent="0.25">
      <c r="B4" s="2"/>
      <c r="C4" s="68"/>
    </row>
    <row r="5" spans="1:6" x14ac:dyDescent="0.25">
      <c r="B5" s="5" t="s">
        <v>83</v>
      </c>
      <c r="C5" s="95">
        <v>0</v>
      </c>
      <c r="D5" s="85"/>
      <c r="E5" s="91"/>
      <c r="F5" s="91"/>
    </row>
    <row r="6" spans="1:6" x14ac:dyDescent="0.25">
      <c r="B6" s="5"/>
      <c r="C6" s="67"/>
      <c r="D6" s="85"/>
      <c r="E6" s="91"/>
      <c r="F6" s="91"/>
    </row>
    <row r="7" spans="1:6" x14ac:dyDescent="0.25">
      <c r="B7" s="5" t="s">
        <v>1</v>
      </c>
      <c r="C7" s="67">
        <v>49.83</v>
      </c>
      <c r="D7" s="85"/>
      <c r="E7" s="91"/>
      <c r="F7" s="91"/>
    </row>
    <row r="8" spans="1:6" x14ac:dyDescent="0.25">
      <c r="B8" s="5"/>
      <c r="C8" s="67"/>
      <c r="D8" s="85"/>
      <c r="E8" s="91"/>
      <c r="F8" s="91"/>
    </row>
    <row r="9" spans="1:6" x14ac:dyDescent="0.25">
      <c r="B9" s="5" t="s">
        <v>84</v>
      </c>
      <c r="C9" s="67">
        <v>187.98</v>
      </c>
      <c r="D9" s="85"/>
      <c r="E9" s="91"/>
      <c r="F9" s="91"/>
    </row>
    <row r="10" spans="1:6" x14ac:dyDescent="0.25">
      <c r="B10" s="2"/>
    </row>
    <row r="11" spans="1:6" x14ac:dyDescent="0.25">
      <c r="B11" s="7" t="s">
        <v>2</v>
      </c>
    </row>
    <row r="12" spans="1:6" x14ac:dyDescent="0.25">
      <c r="B12" t="s">
        <v>3</v>
      </c>
      <c r="E12" s="8">
        <v>1294.5999999999999</v>
      </c>
      <c r="F12" s="8"/>
    </row>
    <row r="13" spans="1:6" x14ac:dyDescent="0.25">
      <c r="B13" t="s">
        <v>4</v>
      </c>
      <c r="E13" s="8">
        <f>C3*C7</f>
        <v>0</v>
      </c>
      <c r="F13" s="8"/>
    </row>
    <row r="14" spans="1:6" x14ac:dyDescent="0.25">
      <c r="B14" t="s">
        <v>5</v>
      </c>
      <c r="E14" s="8">
        <v>680.45</v>
      </c>
      <c r="F14" s="8"/>
    </row>
    <row r="15" spans="1:6" x14ac:dyDescent="0.25">
      <c r="B15" t="s">
        <v>6</v>
      </c>
      <c r="E15" s="8">
        <v>395.27</v>
      </c>
      <c r="F15" s="8"/>
    </row>
    <row r="16" spans="1:6" x14ac:dyDescent="0.25">
      <c r="B16" t="s">
        <v>7</v>
      </c>
      <c r="E16" s="8">
        <v>460.42</v>
      </c>
      <c r="F16" s="8"/>
    </row>
    <row r="17" spans="2:6" x14ac:dyDescent="0.25">
      <c r="B17" t="s">
        <v>8</v>
      </c>
      <c r="E17" s="8">
        <v>25.24</v>
      </c>
      <c r="F17" s="8"/>
    </row>
    <row r="18" spans="2:6" x14ac:dyDescent="0.25">
      <c r="B18" t="s">
        <v>9</v>
      </c>
      <c r="E18" s="8">
        <v>418.86</v>
      </c>
      <c r="F18" s="8"/>
    </row>
    <row r="19" spans="2:6" x14ac:dyDescent="0.25">
      <c r="B19" t="s">
        <v>85</v>
      </c>
      <c r="E19" s="8">
        <f>C5*C9</f>
        <v>0</v>
      </c>
      <c r="F19" s="8"/>
    </row>
    <row r="20" spans="2:6" ht="13.8" x14ac:dyDescent="0.25">
      <c r="B20" s="9"/>
      <c r="E20" s="96">
        <f>SUM(E12:E19)</f>
        <v>3274.8399999999997</v>
      </c>
      <c r="F20" s="96"/>
    </row>
    <row r="22" spans="2:6" x14ac:dyDescent="0.25">
      <c r="B22" s="7" t="s">
        <v>10</v>
      </c>
    </row>
    <row r="23" spans="2:6" x14ac:dyDescent="0.25">
      <c r="B23" s="11" t="s">
        <v>11</v>
      </c>
      <c r="C23" s="69">
        <v>30.76</v>
      </c>
      <c r="D23" s="86"/>
    </row>
    <row r="24" spans="2:6" x14ac:dyDescent="0.25">
      <c r="B24" s="20"/>
    </row>
    <row r="25" spans="2:6" x14ac:dyDescent="0.25">
      <c r="B25" t="s">
        <v>3</v>
      </c>
      <c r="E25" s="8">
        <v>798.88</v>
      </c>
      <c r="F25" s="8"/>
    </row>
    <row r="26" spans="2:6" x14ac:dyDescent="0.25">
      <c r="B26" t="s">
        <v>4</v>
      </c>
      <c r="E26" s="8">
        <f>C3*C23</f>
        <v>0</v>
      </c>
      <c r="F26" s="8"/>
    </row>
    <row r="27" spans="2:6" x14ac:dyDescent="0.25">
      <c r="B27" t="s">
        <v>5</v>
      </c>
      <c r="E27" s="8">
        <v>680.45</v>
      </c>
      <c r="F27" s="8"/>
    </row>
    <row r="28" spans="2:6" x14ac:dyDescent="0.25">
      <c r="B28" t="s">
        <v>6</v>
      </c>
      <c r="E28" s="8">
        <v>395.27</v>
      </c>
      <c r="F28" s="8"/>
    </row>
    <row r="29" spans="2:6" x14ac:dyDescent="0.25">
      <c r="B29" t="s">
        <v>7</v>
      </c>
      <c r="E29" s="8">
        <v>460.42</v>
      </c>
      <c r="F29" s="8"/>
    </row>
    <row r="30" spans="2:6" x14ac:dyDescent="0.25">
      <c r="B30" t="s">
        <v>86</v>
      </c>
      <c r="E30" s="8">
        <f>C5*C9</f>
        <v>0</v>
      </c>
      <c r="F30" s="8"/>
    </row>
    <row r="31" spans="2:6" ht="13.8" x14ac:dyDescent="0.25">
      <c r="B31" s="9"/>
      <c r="E31" s="28">
        <f>SUM(E25:E29)</f>
        <v>2335.02</v>
      </c>
      <c r="F31" s="28"/>
    </row>
    <row r="33" spans="2:6" x14ac:dyDescent="0.25">
      <c r="B33" s="14" t="s">
        <v>12</v>
      </c>
    </row>
    <row r="34" spans="2:6" x14ac:dyDescent="0.25">
      <c r="B34" t="s">
        <v>13</v>
      </c>
      <c r="E34" s="8">
        <v>44.89</v>
      </c>
    </row>
    <row r="35" spans="2:6" x14ac:dyDescent="0.25">
      <c r="B35" t="s">
        <v>14</v>
      </c>
      <c r="E35" s="8">
        <v>107.59</v>
      </c>
    </row>
    <row r="36" spans="2:6" x14ac:dyDescent="0.25">
      <c r="B36" t="s">
        <v>15</v>
      </c>
      <c r="E36" s="8">
        <v>112.25</v>
      </c>
    </row>
    <row r="37" spans="2:6" x14ac:dyDescent="0.25">
      <c r="B37" t="s">
        <v>16</v>
      </c>
      <c r="E37" s="8">
        <v>153.72</v>
      </c>
    </row>
    <row r="39" spans="2:6" x14ac:dyDescent="0.25">
      <c r="B39" s="14" t="s">
        <v>17</v>
      </c>
    </row>
    <row r="40" spans="2:6" x14ac:dyDescent="0.25">
      <c r="B40" t="s">
        <v>18</v>
      </c>
      <c r="E40" s="8">
        <v>65.680000000000007</v>
      </c>
    </row>
    <row r="41" spans="2:6" x14ac:dyDescent="0.25">
      <c r="B41" t="s">
        <v>19</v>
      </c>
      <c r="E41" s="8">
        <v>21.92</v>
      </c>
    </row>
    <row r="42" spans="2:6" x14ac:dyDescent="0.25">
      <c r="B42" t="s">
        <v>20</v>
      </c>
      <c r="E42" s="8">
        <v>82.11</v>
      </c>
    </row>
    <row r="43" spans="2:6" x14ac:dyDescent="0.25">
      <c r="B43" t="s">
        <v>21</v>
      </c>
      <c r="E43" s="8">
        <v>27.4</v>
      </c>
    </row>
    <row r="45" spans="2:6" ht="13.8" thickBot="1" x14ac:dyDescent="0.3"/>
    <row r="46" spans="2:6" ht="15" thickTop="1" thickBot="1" x14ac:dyDescent="0.3">
      <c r="B46" s="5" t="s">
        <v>92</v>
      </c>
      <c r="E46" s="15">
        <f>12*E20+2*E31</f>
        <v>43968.119999999995</v>
      </c>
      <c r="F46" s="97"/>
    </row>
    <row r="47" spans="2:6" ht="21.6" thickTop="1" x14ac:dyDescent="0.25">
      <c r="B47" s="98" t="s">
        <v>88</v>
      </c>
    </row>
    <row r="49" spans="2:9" x14ac:dyDescent="0.25">
      <c r="B49" s="17"/>
      <c r="C49" s="17"/>
      <c r="D49" s="17"/>
      <c r="E49" s="17"/>
      <c r="F49" s="17"/>
      <c r="G49" s="17"/>
      <c r="H49" s="17"/>
      <c r="I49" s="17"/>
    </row>
    <row r="50" spans="2:9" x14ac:dyDescent="0.25">
      <c r="B50" s="5"/>
      <c r="C50" s="67"/>
      <c r="D50" s="85"/>
      <c r="E50" s="91"/>
      <c r="F50" s="91"/>
    </row>
    <row r="51" spans="2:9" x14ac:dyDescent="0.25">
      <c r="B51" s="5" t="s">
        <v>84</v>
      </c>
      <c r="C51" s="67">
        <v>187.06</v>
      </c>
      <c r="D51" s="85"/>
      <c r="E51" s="91"/>
      <c r="F51" s="91"/>
    </row>
    <row r="52" spans="2:9" x14ac:dyDescent="0.25">
      <c r="B52" s="2"/>
    </row>
    <row r="53" spans="2:9" x14ac:dyDescent="0.25">
      <c r="B53" s="7" t="s">
        <v>2</v>
      </c>
    </row>
    <row r="54" spans="2:9" x14ac:dyDescent="0.25">
      <c r="B54" t="s">
        <v>3</v>
      </c>
      <c r="E54" s="8">
        <v>1288.31</v>
      </c>
      <c r="F54" s="8"/>
    </row>
    <row r="55" spans="2:9" x14ac:dyDescent="0.25">
      <c r="B55" t="s">
        <v>4</v>
      </c>
      <c r="E55" s="8">
        <f>C45*C49</f>
        <v>0</v>
      </c>
      <c r="F55" s="8"/>
    </row>
    <row r="56" spans="2:9" x14ac:dyDescent="0.25">
      <c r="B56" t="s">
        <v>5</v>
      </c>
      <c r="E56" s="8">
        <v>677.15</v>
      </c>
      <c r="F56" s="8"/>
    </row>
    <row r="57" spans="2:9" x14ac:dyDescent="0.25">
      <c r="B57" t="s">
        <v>6</v>
      </c>
      <c r="E57" s="8">
        <v>393.35</v>
      </c>
      <c r="F57" s="8"/>
    </row>
    <row r="58" spans="2:9" x14ac:dyDescent="0.25">
      <c r="B58" t="s">
        <v>7</v>
      </c>
      <c r="E58" s="8">
        <v>458.19</v>
      </c>
      <c r="F58" s="8"/>
    </row>
    <row r="59" spans="2:9" x14ac:dyDescent="0.25">
      <c r="B59" t="s">
        <v>8</v>
      </c>
      <c r="E59" s="8">
        <v>25.11</v>
      </c>
      <c r="F59" s="8"/>
    </row>
    <row r="60" spans="2:9" x14ac:dyDescent="0.25">
      <c r="B60" t="s">
        <v>9</v>
      </c>
      <c r="E60" s="8">
        <v>416.83</v>
      </c>
      <c r="F60" s="8"/>
    </row>
    <row r="61" spans="2:9" x14ac:dyDescent="0.25">
      <c r="B61" t="s">
        <v>85</v>
      </c>
      <c r="E61" s="8">
        <f>C47*C51</f>
        <v>0</v>
      </c>
      <c r="F61" s="8"/>
    </row>
    <row r="62" spans="2:9" ht="13.8" x14ac:dyDescent="0.25">
      <c r="B62" s="9"/>
      <c r="E62" s="96">
        <f>SUM(E54:E61)</f>
        <v>3258.94</v>
      </c>
      <c r="F62" s="96"/>
    </row>
    <row r="64" spans="2:9" x14ac:dyDescent="0.25">
      <c r="B64" s="7" t="s">
        <v>10</v>
      </c>
    </row>
    <row r="65" spans="2:6" x14ac:dyDescent="0.25">
      <c r="B65" s="11" t="s">
        <v>11</v>
      </c>
      <c r="C65" s="69">
        <v>29.86</v>
      </c>
      <c r="D65" s="86"/>
    </row>
    <row r="66" spans="2:6" x14ac:dyDescent="0.25">
      <c r="B66" s="20"/>
    </row>
    <row r="67" spans="2:6" x14ac:dyDescent="0.25">
      <c r="B67" t="s">
        <v>3</v>
      </c>
      <c r="E67" s="8">
        <v>795</v>
      </c>
      <c r="F67" s="8"/>
    </row>
    <row r="68" spans="2:6" x14ac:dyDescent="0.25">
      <c r="B68" t="s">
        <v>4</v>
      </c>
      <c r="E68" s="8">
        <f>C45*C65</f>
        <v>0</v>
      </c>
      <c r="F68" s="8"/>
    </row>
    <row r="69" spans="2:6" x14ac:dyDescent="0.25">
      <c r="B69" t="s">
        <v>5</v>
      </c>
      <c r="E69" s="8">
        <v>677.15</v>
      </c>
      <c r="F69" s="8"/>
    </row>
    <row r="70" spans="2:6" x14ac:dyDescent="0.25">
      <c r="B70" t="s">
        <v>6</v>
      </c>
      <c r="E70" s="8">
        <v>393.35</v>
      </c>
      <c r="F70" s="8"/>
    </row>
    <row r="71" spans="2:6" x14ac:dyDescent="0.25">
      <c r="B71" t="s">
        <v>7</v>
      </c>
      <c r="E71" s="8">
        <v>458.19</v>
      </c>
      <c r="F71" s="8"/>
    </row>
    <row r="72" spans="2:6" x14ac:dyDescent="0.25">
      <c r="B72" t="s">
        <v>86</v>
      </c>
      <c r="E72" s="8">
        <f>C47*C51</f>
        <v>0</v>
      </c>
      <c r="F72" s="8"/>
    </row>
    <row r="73" spans="2:6" ht="13.8" x14ac:dyDescent="0.25">
      <c r="B73" s="9"/>
      <c r="E73" s="28">
        <f>SUM(E67:E71)</f>
        <v>2323.69</v>
      </c>
      <c r="F73" s="28"/>
    </row>
    <row r="75" spans="2:6" x14ac:dyDescent="0.25">
      <c r="B75" s="14" t="s">
        <v>12</v>
      </c>
    </row>
    <row r="76" spans="2:6" x14ac:dyDescent="0.25">
      <c r="B76" t="s">
        <v>13</v>
      </c>
      <c r="E76" s="8">
        <v>44.67</v>
      </c>
    </row>
    <row r="77" spans="2:6" x14ac:dyDescent="0.25">
      <c r="B77" t="s">
        <v>14</v>
      </c>
      <c r="E77" s="8">
        <v>107.07</v>
      </c>
    </row>
    <row r="78" spans="2:6" x14ac:dyDescent="0.25">
      <c r="B78" t="s">
        <v>15</v>
      </c>
      <c r="E78" s="8">
        <v>111.7</v>
      </c>
    </row>
    <row r="79" spans="2:6" x14ac:dyDescent="0.25">
      <c r="B79" t="s">
        <v>16</v>
      </c>
      <c r="E79" s="8">
        <v>152.97</v>
      </c>
    </row>
    <row r="81" spans="1:9" x14ac:dyDescent="0.25">
      <c r="B81" s="14" t="s">
        <v>17</v>
      </c>
    </row>
    <row r="82" spans="1:9" x14ac:dyDescent="0.25">
      <c r="B82" t="s">
        <v>18</v>
      </c>
      <c r="E82" s="8">
        <v>65.36</v>
      </c>
    </row>
    <row r="83" spans="1:9" x14ac:dyDescent="0.25">
      <c r="B83" t="s">
        <v>19</v>
      </c>
      <c r="E83" s="8">
        <v>21.81</v>
      </c>
    </row>
    <row r="84" spans="1:9" x14ac:dyDescent="0.25">
      <c r="B84" t="s">
        <v>20</v>
      </c>
      <c r="E84" s="8">
        <v>81.709999999999994</v>
      </c>
    </row>
    <row r="85" spans="1:9" x14ac:dyDescent="0.25">
      <c r="B85" t="s">
        <v>21</v>
      </c>
      <c r="E85" s="8">
        <v>27.27</v>
      </c>
    </row>
    <row r="87" spans="1:9" ht="13.8" thickBot="1" x14ac:dyDescent="0.3"/>
    <row r="88" spans="1:9" ht="15" thickTop="1" thickBot="1" x14ac:dyDescent="0.3">
      <c r="B88" s="5" t="s">
        <v>92</v>
      </c>
      <c r="E88" s="15">
        <f>12*E62+2*E73</f>
        <v>43754.659999999996</v>
      </c>
      <c r="F88" s="97"/>
    </row>
    <row r="89" spans="1:9" ht="21.6" thickTop="1" x14ac:dyDescent="0.25">
      <c r="B89" s="98" t="s">
        <v>88</v>
      </c>
    </row>
    <row r="91" spans="1:9" x14ac:dyDescent="0.25">
      <c r="B91" s="17"/>
      <c r="C91" s="17"/>
      <c r="D91" s="17"/>
      <c r="E91" s="17"/>
      <c r="F91" s="17"/>
      <c r="G91" s="17"/>
      <c r="H91" s="17"/>
      <c r="I91" s="17"/>
    </row>
    <row r="93" spans="1:9" ht="21" x14ac:dyDescent="0.4">
      <c r="A93" s="94"/>
      <c r="B93" s="1" t="s">
        <v>89</v>
      </c>
    </row>
    <row r="95" spans="1:9" x14ac:dyDescent="0.25">
      <c r="B95" s="2" t="s">
        <v>82</v>
      </c>
      <c r="C95" s="78">
        <v>0</v>
      </c>
    </row>
    <row r="96" spans="1:9" x14ac:dyDescent="0.25">
      <c r="B96" s="2"/>
      <c r="C96" s="68"/>
    </row>
    <row r="97" spans="2:6" x14ac:dyDescent="0.25">
      <c r="B97" s="5" t="s">
        <v>83</v>
      </c>
      <c r="C97" s="95">
        <v>0</v>
      </c>
      <c r="D97" s="85"/>
      <c r="E97" s="91"/>
      <c r="F97" s="91"/>
    </row>
    <row r="98" spans="2:6" x14ac:dyDescent="0.25">
      <c r="B98" s="5"/>
      <c r="C98" s="67"/>
      <c r="D98" s="85"/>
      <c r="E98" s="91"/>
      <c r="F98" s="91"/>
    </row>
    <row r="99" spans="2:6" x14ac:dyDescent="0.25">
      <c r="B99" s="5" t="s">
        <v>1</v>
      </c>
      <c r="C99" s="67">
        <v>48.38</v>
      </c>
      <c r="D99" s="85"/>
      <c r="E99" s="91"/>
      <c r="F99" s="91"/>
    </row>
    <row r="100" spans="2:6" x14ac:dyDescent="0.25">
      <c r="B100" s="5"/>
      <c r="C100" s="67"/>
      <c r="D100" s="85"/>
      <c r="E100" s="91"/>
      <c r="F100" s="91"/>
    </row>
    <row r="101" spans="2:6" x14ac:dyDescent="0.25">
      <c r="B101" s="5" t="s">
        <v>84</v>
      </c>
      <c r="C101" s="67">
        <v>182.5</v>
      </c>
      <c r="D101" s="85"/>
      <c r="E101" s="91"/>
      <c r="F101" s="91"/>
    </row>
    <row r="102" spans="2:6" x14ac:dyDescent="0.25">
      <c r="B102" s="2"/>
    </row>
    <row r="103" spans="2:6" x14ac:dyDescent="0.25">
      <c r="B103" s="7" t="s">
        <v>2</v>
      </c>
    </row>
    <row r="104" spans="2:6" x14ac:dyDescent="0.25">
      <c r="B104" t="s">
        <v>3</v>
      </c>
      <c r="E104" s="8">
        <v>1256.8900000000001</v>
      </c>
      <c r="F104" s="8"/>
    </row>
    <row r="105" spans="2:6" x14ac:dyDescent="0.25">
      <c r="B105" t="s">
        <v>4</v>
      </c>
      <c r="E105" s="8">
        <f>C95*C99</f>
        <v>0</v>
      </c>
      <c r="F105" s="8"/>
    </row>
    <row r="106" spans="2:6" x14ac:dyDescent="0.25">
      <c r="B106" t="s">
        <v>5</v>
      </c>
      <c r="E106" s="8">
        <v>660.63</v>
      </c>
      <c r="F106" s="8"/>
    </row>
    <row r="107" spans="2:6" x14ac:dyDescent="0.25">
      <c r="B107" t="s">
        <v>6</v>
      </c>
      <c r="E107" s="8">
        <v>383.76</v>
      </c>
      <c r="F107" s="8"/>
    </row>
    <row r="108" spans="2:6" x14ac:dyDescent="0.25">
      <c r="B108" t="s">
        <v>7</v>
      </c>
      <c r="E108" s="8">
        <v>447.01</v>
      </c>
      <c r="F108" s="8"/>
    </row>
    <row r="109" spans="2:6" x14ac:dyDescent="0.25">
      <c r="B109" t="s">
        <v>8</v>
      </c>
      <c r="E109" s="8">
        <v>24.5</v>
      </c>
      <c r="F109" s="8"/>
    </row>
    <row r="110" spans="2:6" x14ac:dyDescent="0.25">
      <c r="B110" t="s">
        <v>9</v>
      </c>
      <c r="E110" s="8">
        <v>406.66</v>
      </c>
      <c r="F110" s="8"/>
    </row>
    <row r="111" spans="2:6" x14ac:dyDescent="0.25">
      <c r="B111" t="s">
        <v>85</v>
      </c>
      <c r="E111" s="8">
        <f>C97*C101</f>
        <v>0</v>
      </c>
      <c r="F111" s="8"/>
    </row>
    <row r="112" spans="2:6" ht="13.8" x14ac:dyDescent="0.25">
      <c r="B112" s="9"/>
      <c r="E112" s="96">
        <f>SUM(E104:E111)</f>
        <v>3179.45</v>
      </c>
      <c r="F112" s="96"/>
    </row>
    <row r="114" spans="2:6" x14ac:dyDescent="0.25">
      <c r="B114" s="7" t="s">
        <v>10</v>
      </c>
    </row>
    <row r="115" spans="2:6" x14ac:dyDescent="0.25">
      <c r="B115" s="11" t="s">
        <v>11</v>
      </c>
      <c r="C115" s="69">
        <v>29.86</v>
      </c>
      <c r="D115" s="86"/>
    </row>
    <row r="116" spans="2:6" x14ac:dyDescent="0.25">
      <c r="B116" s="20"/>
    </row>
    <row r="117" spans="2:6" x14ac:dyDescent="0.25">
      <c r="B117" t="s">
        <v>3</v>
      </c>
      <c r="E117" s="8">
        <v>775.61</v>
      </c>
      <c r="F117" s="8"/>
    </row>
    <row r="118" spans="2:6" x14ac:dyDescent="0.25">
      <c r="B118" t="s">
        <v>4</v>
      </c>
      <c r="E118" s="8">
        <f>C95*C115</f>
        <v>0</v>
      </c>
      <c r="F118" s="8"/>
    </row>
    <row r="119" spans="2:6" x14ac:dyDescent="0.25">
      <c r="B119" t="s">
        <v>5</v>
      </c>
      <c r="E119" s="8">
        <v>660.63</v>
      </c>
      <c r="F119" s="8"/>
    </row>
    <row r="120" spans="2:6" x14ac:dyDescent="0.25">
      <c r="B120" t="s">
        <v>6</v>
      </c>
      <c r="E120" s="8">
        <v>383.76</v>
      </c>
      <c r="F120" s="8"/>
    </row>
    <row r="121" spans="2:6" x14ac:dyDescent="0.25">
      <c r="B121" t="s">
        <v>7</v>
      </c>
      <c r="E121" s="8">
        <v>447.01</v>
      </c>
      <c r="F121" s="8"/>
    </row>
    <row r="122" spans="2:6" x14ac:dyDescent="0.25">
      <c r="B122" t="s">
        <v>86</v>
      </c>
      <c r="E122" s="8">
        <f>C97*C101</f>
        <v>0</v>
      </c>
      <c r="F122" s="8"/>
    </row>
    <row r="123" spans="2:6" ht="13.8" x14ac:dyDescent="0.25">
      <c r="B123" s="9"/>
      <c r="E123" s="28">
        <f>SUM(E117:E121)</f>
        <v>2267.0100000000002</v>
      </c>
      <c r="F123" s="28"/>
    </row>
    <row r="125" spans="2:6" x14ac:dyDescent="0.25">
      <c r="B125" s="14" t="s">
        <v>12</v>
      </c>
    </row>
    <row r="126" spans="2:6" x14ac:dyDescent="0.25">
      <c r="B126" t="s">
        <v>13</v>
      </c>
      <c r="E126" s="8">
        <v>43.58</v>
      </c>
    </row>
    <row r="127" spans="2:6" x14ac:dyDescent="0.25">
      <c r="B127" t="s">
        <v>14</v>
      </c>
      <c r="E127" s="8">
        <v>104.46</v>
      </c>
    </row>
    <row r="128" spans="2:6" x14ac:dyDescent="0.25">
      <c r="B128" t="s">
        <v>15</v>
      </c>
      <c r="E128" s="8">
        <v>108.98</v>
      </c>
    </row>
    <row r="129" spans="1:9" x14ac:dyDescent="0.25">
      <c r="B129" t="s">
        <v>16</v>
      </c>
      <c r="E129" s="8">
        <v>149.24</v>
      </c>
    </row>
    <row r="131" spans="1:9" x14ac:dyDescent="0.25">
      <c r="B131" s="14" t="s">
        <v>17</v>
      </c>
    </row>
    <row r="132" spans="1:9" x14ac:dyDescent="0.25">
      <c r="B132" t="s">
        <v>18</v>
      </c>
      <c r="E132" s="8">
        <v>63.77</v>
      </c>
    </row>
    <row r="133" spans="1:9" x14ac:dyDescent="0.25">
      <c r="B133" t="s">
        <v>19</v>
      </c>
      <c r="E133" s="8">
        <v>21.28</v>
      </c>
    </row>
    <row r="134" spans="1:9" x14ac:dyDescent="0.25">
      <c r="B134" t="s">
        <v>20</v>
      </c>
      <c r="E134" s="8">
        <v>79.72</v>
      </c>
    </row>
    <row r="135" spans="1:9" x14ac:dyDescent="0.25">
      <c r="B135" t="s">
        <v>21</v>
      </c>
      <c r="E135" s="8">
        <v>26.6</v>
      </c>
    </row>
    <row r="137" spans="1:9" ht="13.8" thickBot="1" x14ac:dyDescent="0.3"/>
    <row r="138" spans="1:9" ht="15" thickTop="1" thickBot="1" x14ac:dyDescent="0.3">
      <c r="B138" s="5" t="s">
        <v>90</v>
      </c>
      <c r="E138" s="15">
        <f>12*E112+2*E123</f>
        <v>42687.42</v>
      </c>
      <c r="F138" s="97"/>
    </row>
    <row r="139" spans="1:9" ht="21.6" thickTop="1" x14ac:dyDescent="0.25">
      <c r="B139" s="98" t="s">
        <v>88</v>
      </c>
    </row>
    <row r="141" spans="1:9" x14ac:dyDescent="0.25">
      <c r="B141" s="17"/>
      <c r="C141" s="17"/>
      <c r="D141" s="17"/>
      <c r="E141" s="17"/>
      <c r="F141" s="17"/>
      <c r="G141" s="17"/>
      <c r="H141" s="17"/>
      <c r="I141" s="17"/>
    </row>
    <row r="143" spans="1:9" ht="21" x14ac:dyDescent="0.4">
      <c r="A143" s="94"/>
      <c r="B143" s="1" t="s">
        <v>81</v>
      </c>
    </row>
    <row r="145" spans="2:6" x14ac:dyDescent="0.25">
      <c r="B145" s="2" t="s">
        <v>82</v>
      </c>
      <c r="C145" s="78">
        <v>0</v>
      </c>
    </row>
    <row r="146" spans="2:6" x14ac:dyDescent="0.25">
      <c r="B146" s="2"/>
      <c r="C146" s="68"/>
    </row>
    <row r="147" spans="2:6" x14ac:dyDescent="0.25">
      <c r="B147" s="5" t="s">
        <v>83</v>
      </c>
      <c r="C147" s="95">
        <v>0</v>
      </c>
      <c r="D147" s="85"/>
      <c r="E147" s="91"/>
      <c r="F147" s="91"/>
    </row>
    <row r="148" spans="2:6" x14ac:dyDescent="0.25">
      <c r="B148" s="5"/>
      <c r="C148" s="67"/>
      <c r="D148" s="85"/>
      <c r="E148" s="91"/>
      <c r="F148" s="91"/>
    </row>
    <row r="149" spans="2:6" x14ac:dyDescent="0.25">
      <c r="B149" s="5" t="s">
        <v>1</v>
      </c>
      <c r="C149" s="67">
        <v>47.67</v>
      </c>
      <c r="D149" s="85"/>
      <c r="E149" s="91"/>
      <c r="F149" s="91"/>
    </row>
    <row r="150" spans="2:6" x14ac:dyDescent="0.25">
      <c r="B150" s="5"/>
      <c r="C150" s="67"/>
      <c r="D150" s="85"/>
      <c r="E150" s="91"/>
      <c r="F150" s="91"/>
    </row>
    <row r="151" spans="2:6" x14ac:dyDescent="0.25">
      <c r="B151" s="5" t="s">
        <v>84</v>
      </c>
      <c r="C151" s="67">
        <v>179.86</v>
      </c>
      <c r="D151" s="85"/>
      <c r="E151" s="91"/>
      <c r="F151" s="91"/>
    </row>
    <row r="152" spans="2:6" x14ac:dyDescent="0.25">
      <c r="B152" s="2"/>
    </row>
    <row r="153" spans="2:6" x14ac:dyDescent="0.25">
      <c r="B153" s="7" t="s">
        <v>2</v>
      </c>
    </row>
    <row r="154" spans="2:6" x14ac:dyDescent="0.25">
      <c r="B154" t="s">
        <v>3</v>
      </c>
      <c r="E154" s="8">
        <v>1238.68</v>
      </c>
      <c r="F154" s="8"/>
    </row>
    <row r="155" spans="2:6" x14ac:dyDescent="0.25">
      <c r="B155" t="s">
        <v>4</v>
      </c>
      <c r="E155" s="8">
        <f>C145*C149</f>
        <v>0</v>
      </c>
      <c r="F155" s="8"/>
    </row>
    <row r="156" spans="2:6" x14ac:dyDescent="0.25">
      <c r="B156" t="s">
        <v>5</v>
      </c>
      <c r="E156" s="8">
        <v>651.05999999999995</v>
      </c>
      <c r="F156" s="8"/>
    </row>
    <row r="157" spans="2:6" x14ac:dyDescent="0.25">
      <c r="B157" t="s">
        <v>6</v>
      </c>
      <c r="E157" s="8">
        <v>367.34</v>
      </c>
      <c r="F157" s="8"/>
    </row>
    <row r="158" spans="2:6" x14ac:dyDescent="0.25">
      <c r="B158" t="s">
        <v>7</v>
      </c>
      <c r="E158" s="8">
        <v>440.53</v>
      </c>
      <c r="F158" s="8"/>
    </row>
    <row r="159" spans="2:6" x14ac:dyDescent="0.25">
      <c r="B159" t="s">
        <v>8</v>
      </c>
      <c r="E159" s="8">
        <v>24.14</v>
      </c>
      <c r="F159" s="8"/>
    </row>
    <row r="160" spans="2:6" x14ac:dyDescent="0.25">
      <c r="B160" t="s">
        <v>9</v>
      </c>
      <c r="E160" s="8">
        <v>400.77</v>
      </c>
      <c r="F160" s="8"/>
    </row>
    <row r="161" spans="2:6" x14ac:dyDescent="0.25">
      <c r="B161" t="s">
        <v>85</v>
      </c>
      <c r="E161" s="8">
        <f>C147*C151</f>
        <v>0</v>
      </c>
      <c r="F161" s="8"/>
    </row>
    <row r="162" spans="2:6" ht="13.8" x14ac:dyDescent="0.25">
      <c r="B162" s="9"/>
      <c r="E162" s="96">
        <f>SUM(E154:E161)</f>
        <v>3122.5199999999995</v>
      </c>
      <c r="F162" s="96"/>
    </row>
    <row r="164" spans="2:6" x14ac:dyDescent="0.25">
      <c r="B164" s="7" t="s">
        <v>10</v>
      </c>
    </row>
    <row r="165" spans="2:6" x14ac:dyDescent="0.25">
      <c r="B165" s="11" t="s">
        <v>11</v>
      </c>
      <c r="C165" s="69">
        <v>29.43</v>
      </c>
      <c r="D165" s="86"/>
    </row>
    <row r="166" spans="2:6" x14ac:dyDescent="0.25">
      <c r="B166" s="20"/>
    </row>
    <row r="167" spans="2:6" x14ac:dyDescent="0.25">
      <c r="B167" t="s">
        <v>3</v>
      </c>
      <c r="E167" s="8">
        <v>764.37</v>
      </c>
      <c r="F167" s="8"/>
    </row>
    <row r="168" spans="2:6" x14ac:dyDescent="0.25">
      <c r="B168" t="s">
        <v>4</v>
      </c>
      <c r="E168" s="8">
        <f>C145*C165</f>
        <v>0</v>
      </c>
      <c r="F168" s="8"/>
    </row>
    <row r="169" spans="2:6" x14ac:dyDescent="0.25">
      <c r="B169" t="s">
        <v>5</v>
      </c>
      <c r="E169" s="8">
        <v>651.05999999999995</v>
      </c>
      <c r="F169" s="8"/>
    </row>
    <row r="170" spans="2:6" x14ac:dyDescent="0.25">
      <c r="B170" t="s">
        <v>6</v>
      </c>
      <c r="E170" s="8">
        <v>367.34</v>
      </c>
      <c r="F170" s="8"/>
    </row>
    <row r="171" spans="2:6" x14ac:dyDescent="0.25">
      <c r="B171" t="s">
        <v>7</v>
      </c>
      <c r="E171" s="8">
        <v>440.53</v>
      </c>
      <c r="F171" s="8"/>
    </row>
    <row r="172" spans="2:6" x14ac:dyDescent="0.25">
      <c r="B172" t="s">
        <v>86</v>
      </c>
      <c r="E172" s="8">
        <f>C147*C151</f>
        <v>0</v>
      </c>
      <c r="F172" s="8"/>
    </row>
    <row r="173" spans="2:6" ht="13.8" x14ac:dyDescent="0.25">
      <c r="B173" s="9"/>
      <c r="E173" s="28">
        <f>SUM(E167:E171)</f>
        <v>2223.2999999999997</v>
      </c>
      <c r="F173" s="28"/>
    </row>
    <row r="175" spans="2:6" x14ac:dyDescent="0.25">
      <c r="B175" s="14" t="s">
        <v>12</v>
      </c>
    </row>
    <row r="176" spans="2:6" x14ac:dyDescent="0.25">
      <c r="B176" t="s">
        <v>13</v>
      </c>
      <c r="E176" s="8">
        <v>42.95</v>
      </c>
    </row>
    <row r="177" spans="2:9" x14ac:dyDescent="0.25">
      <c r="B177" t="s">
        <v>14</v>
      </c>
      <c r="E177" s="8">
        <v>102.95</v>
      </c>
    </row>
    <row r="178" spans="2:9" x14ac:dyDescent="0.25">
      <c r="B178" t="s">
        <v>15</v>
      </c>
      <c r="E178" s="8">
        <v>107.4</v>
      </c>
    </row>
    <row r="179" spans="2:9" x14ac:dyDescent="0.25">
      <c r="B179" t="s">
        <v>16</v>
      </c>
      <c r="E179" s="8">
        <v>147.07</v>
      </c>
    </row>
    <row r="181" spans="2:9" x14ac:dyDescent="0.25">
      <c r="B181" s="14" t="s">
        <v>17</v>
      </c>
    </row>
    <row r="182" spans="2:9" x14ac:dyDescent="0.25">
      <c r="B182" t="s">
        <v>18</v>
      </c>
      <c r="E182" s="8">
        <v>62.84</v>
      </c>
    </row>
    <row r="183" spans="2:9" x14ac:dyDescent="0.25">
      <c r="B183" t="s">
        <v>19</v>
      </c>
      <c r="E183" s="8">
        <v>20.97</v>
      </c>
    </row>
    <row r="184" spans="2:9" x14ac:dyDescent="0.25">
      <c r="B184" t="s">
        <v>20</v>
      </c>
      <c r="E184" s="8">
        <v>78.56</v>
      </c>
    </row>
    <row r="185" spans="2:9" x14ac:dyDescent="0.25">
      <c r="B185" t="s">
        <v>21</v>
      </c>
      <c r="E185" s="8">
        <v>26.21</v>
      </c>
    </row>
    <row r="187" spans="2:9" ht="13.8" thickBot="1" x14ac:dyDescent="0.3"/>
    <row r="188" spans="2:9" ht="15" thickTop="1" thickBot="1" x14ac:dyDescent="0.3">
      <c r="B188" s="5" t="s">
        <v>87</v>
      </c>
      <c r="E188" s="15">
        <f>12*E162+2*E173</f>
        <v>41916.839999999989</v>
      </c>
      <c r="F188" s="97"/>
    </row>
    <row r="189" spans="2:9" ht="21.6" thickTop="1" x14ac:dyDescent="0.25">
      <c r="B189" s="98" t="s">
        <v>88</v>
      </c>
    </row>
    <row r="191" spans="2:9" x14ac:dyDescent="0.25">
      <c r="B191" s="17"/>
      <c r="C191" s="17"/>
      <c r="D191" s="17"/>
      <c r="E191" s="17"/>
      <c r="F191" s="17"/>
      <c r="G191" s="17"/>
      <c r="H191" s="17"/>
      <c r="I191" s="17"/>
    </row>
    <row r="194" spans="2:6" ht="22.5" customHeight="1" x14ac:dyDescent="0.4">
      <c r="B194" s="81" t="s">
        <v>79</v>
      </c>
      <c r="C194" s="82"/>
    </row>
    <row r="196" spans="2:6" x14ac:dyDescent="0.25">
      <c r="B196" s="2" t="s">
        <v>0</v>
      </c>
      <c r="C196" s="3">
        <v>0</v>
      </c>
    </row>
    <row r="197" spans="2:6" x14ac:dyDescent="0.25">
      <c r="B197" s="2"/>
      <c r="C197" s="4"/>
    </row>
    <row r="198" spans="2:6" x14ac:dyDescent="0.25">
      <c r="B198" s="5" t="s">
        <v>1</v>
      </c>
      <c r="C198" s="67">
        <v>46.74</v>
      </c>
      <c r="D198" s="85"/>
      <c r="E198" s="91"/>
      <c r="F198" s="91"/>
    </row>
    <row r="199" spans="2:6" x14ac:dyDescent="0.25">
      <c r="B199" s="2"/>
    </row>
    <row r="200" spans="2:6" x14ac:dyDescent="0.25">
      <c r="B200" s="7" t="s">
        <v>2</v>
      </c>
    </row>
    <row r="201" spans="2:6" x14ac:dyDescent="0.25">
      <c r="B201" t="s">
        <v>3</v>
      </c>
      <c r="E201" s="8">
        <v>1214.3900000000001</v>
      </c>
      <c r="F201" s="8"/>
    </row>
    <row r="202" spans="2:6" x14ac:dyDescent="0.25">
      <c r="B202" t="s">
        <v>4</v>
      </c>
      <c r="E202" s="8">
        <f>C196*C198</f>
        <v>0</v>
      </c>
    </row>
    <row r="203" spans="2:6" x14ac:dyDescent="0.25">
      <c r="B203" t="s">
        <v>5</v>
      </c>
      <c r="E203" s="8">
        <v>638.29</v>
      </c>
    </row>
    <row r="204" spans="2:6" x14ac:dyDescent="0.25">
      <c r="B204" t="s">
        <v>6</v>
      </c>
      <c r="E204" s="8">
        <v>360.14</v>
      </c>
    </row>
    <row r="205" spans="2:6" x14ac:dyDescent="0.25">
      <c r="B205" t="s">
        <v>7</v>
      </c>
      <c r="E205" s="8">
        <v>431.89</v>
      </c>
    </row>
    <row r="206" spans="2:6" x14ac:dyDescent="0.25">
      <c r="B206" t="s">
        <v>8</v>
      </c>
      <c r="E206" s="8">
        <v>23.67</v>
      </c>
    </row>
    <row r="207" spans="2:6" x14ac:dyDescent="0.25">
      <c r="B207" t="s">
        <v>9</v>
      </c>
      <c r="E207" s="8">
        <v>392.91</v>
      </c>
    </row>
    <row r="208" spans="2:6" ht="13.8" x14ac:dyDescent="0.25">
      <c r="B208" s="9"/>
      <c r="E208" s="10">
        <f>SUM(E201:E207)</f>
        <v>3061.29</v>
      </c>
    </row>
    <row r="210" spans="2:5" x14ac:dyDescent="0.25">
      <c r="B210" s="7" t="s">
        <v>10</v>
      </c>
    </row>
    <row r="211" spans="2:5" x14ac:dyDescent="0.25">
      <c r="B211" s="11" t="s">
        <v>11</v>
      </c>
      <c r="C211" s="69">
        <v>28.85</v>
      </c>
      <c r="D211" s="86"/>
    </row>
    <row r="213" spans="2:5" x14ac:dyDescent="0.25">
      <c r="B213" t="s">
        <v>3</v>
      </c>
      <c r="E213" s="8">
        <v>749.38</v>
      </c>
    </row>
    <row r="214" spans="2:5" x14ac:dyDescent="0.25">
      <c r="B214" t="s">
        <v>4</v>
      </c>
      <c r="E214" s="8">
        <f>C196*C211</f>
        <v>0</v>
      </c>
    </row>
    <row r="215" spans="2:5" x14ac:dyDescent="0.25">
      <c r="B215" t="s">
        <v>5</v>
      </c>
      <c r="E215" s="8">
        <v>638.29</v>
      </c>
    </row>
    <row r="216" spans="2:5" x14ac:dyDescent="0.25">
      <c r="B216" t="s">
        <v>6</v>
      </c>
      <c r="E216" s="8">
        <v>360.14</v>
      </c>
    </row>
    <row r="217" spans="2:5" x14ac:dyDescent="0.25">
      <c r="B217" t="s">
        <v>7</v>
      </c>
      <c r="E217" s="8">
        <v>431.89</v>
      </c>
    </row>
    <row r="218" spans="2:5" ht="13.8" x14ac:dyDescent="0.25">
      <c r="B218" s="9"/>
      <c r="E218" s="13">
        <f>SUM(E213:E217)</f>
        <v>2179.6999999999998</v>
      </c>
    </row>
    <row r="220" spans="2:5" x14ac:dyDescent="0.25">
      <c r="B220" s="14" t="s">
        <v>12</v>
      </c>
    </row>
    <row r="221" spans="2:5" x14ac:dyDescent="0.25">
      <c r="B221" t="s">
        <v>13</v>
      </c>
      <c r="E221" s="8">
        <v>42.11</v>
      </c>
    </row>
    <row r="222" spans="2:5" x14ac:dyDescent="0.25">
      <c r="B222" t="s">
        <v>14</v>
      </c>
      <c r="E222" s="8">
        <v>100.93</v>
      </c>
    </row>
    <row r="223" spans="2:5" x14ac:dyDescent="0.25">
      <c r="B223" t="s">
        <v>15</v>
      </c>
      <c r="E223" s="8">
        <v>105.29</v>
      </c>
    </row>
    <row r="224" spans="2:5" x14ac:dyDescent="0.25">
      <c r="B224" t="s">
        <v>16</v>
      </c>
      <c r="E224" s="8">
        <v>144.19</v>
      </c>
    </row>
    <row r="226" spans="2:9" x14ac:dyDescent="0.25">
      <c r="B226" s="14" t="s">
        <v>17</v>
      </c>
    </row>
    <row r="227" spans="2:9" x14ac:dyDescent="0.25">
      <c r="B227" t="s">
        <v>18</v>
      </c>
      <c r="E227" s="8">
        <v>61.61</v>
      </c>
    </row>
    <row r="228" spans="2:9" x14ac:dyDescent="0.25">
      <c r="B228" t="s">
        <v>19</v>
      </c>
      <c r="E228" s="8">
        <v>20.56</v>
      </c>
    </row>
    <row r="229" spans="2:9" x14ac:dyDescent="0.25">
      <c r="B229" t="s">
        <v>20</v>
      </c>
      <c r="E229" s="8">
        <v>77.02</v>
      </c>
    </row>
    <row r="230" spans="2:9" x14ac:dyDescent="0.25">
      <c r="B230" t="s">
        <v>21</v>
      </c>
      <c r="E230" s="8">
        <v>25.7</v>
      </c>
    </row>
    <row r="231" spans="2:9" ht="13.8" thickBot="1" x14ac:dyDescent="0.3"/>
    <row r="232" spans="2:9" ht="15" thickTop="1" thickBot="1" x14ac:dyDescent="0.3">
      <c r="B232" s="5" t="s">
        <v>80</v>
      </c>
      <c r="E232" s="15">
        <f>12*E208+2*E218</f>
        <v>41094.879999999997</v>
      </c>
    </row>
    <row r="233" spans="2:9" ht="21.6" thickTop="1" x14ac:dyDescent="0.25">
      <c r="B233" s="16" t="s">
        <v>23</v>
      </c>
    </row>
    <row r="235" spans="2:9" x14ac:dyDescent="0.25">
      <c r="B235" s="17"/>
      <c r="C235" s="17"/>
      <c r="D235" s="17"/>
      <c r="E235" s="17"/>
      <c r="F235" s="17"/>
      <c r="G235" s="17"/>
      <c r="H235" s="17"/>
      <c r="I235" s="17"/>
    </row>
    <row r="238" spans="2:9" ht="22.5" customHeight="1" x14ac:dyDescent="0.4">
      <c r="B238" s="81" t="s">
        <v>77</v>
      </c>
      <c r="C238" s="82"/>
    </row>
    <row r="240" spans="2:9" x14ac:dyDescent="0.25">
      <c r="B240" s="2" t="s">
        <v>0</v>
      </c>
      <c r="C240" s="3">
        <v>1</v>
      </c>
    </row>
    <row r="241" spans="2:6" x14ac:dyDescent="0.25">
      <c r="B241" s="2"/>
      <c r="C241" s="4"/>
    </row>
    <row r="242" spans="2:6" x14ac:dyDescent="0.25">
      <c r="B242" s="5" t="s">
        <v>1</v>
      </c>
      <c r="C242" s="67">
        <v>46.32</v>
      </c>
      <c r="D242" s="85"/>
      <c r="E242" s="91"/>
      <c r="F242" s="91"/>
    </row>
    <row r="243" spans="2:6" x14ac:dyDescent="0.25">
      <c r="B243" s="2"/>
    </row>
    <row r="244" spans="2:6" x14ac:dyDescent="0.25">
      <c r="B244" s="7" t="s">
        <v>2</v>
      </c>
    </row>
    <row r="245" spans="2:6" x14ac:dyDescent="0.25">
      <c r="B245" t="s">
        <v>3</v>
      </c>
      <c r="E245" s="8">
        <v>1203.56</v>
      </c>
      <c r="F245" s="8"/>
    </row>
    <row r="246" spans="2:6" x14ac:dyDescent="0.25">
      <c r="B246" t="s">
        <v>4</v>
      </c>
      <c r="E246" s="8">
        <f>C240*C242</f>
        <v>46.32</v>
      </c>
    </row>
    <row r="247" spans="2:6" x14ac:dyDescent="0.25">
      <c r="B247" t="s">
        <v>5</v>
      </c>
      <c r="E247" s="8">
        <v>632.6</v>
      </c>
    </row>
    <row r="248" spans="2:6" x14ac:dyDescent="0.25">
      <c r="B248" t="s">
        <v>6</v>
      </c>
      <c r="E248" s="8">
        <v>331.58</v>
      </c>
    </row>
    <row r="249" spans="2:6" x14ac:dyDescent="0.25">
      <c r="B249" t="s">
        <v>7</v>
      </c>
      <c r="E249" s="8">
        <v>428.03999999999996</v>
      </c>
    </row>
    <row r="250" spans="2:6" x14ac:dyDescent="0.25">
      <c r="B250" t="s">
        <v>8</v>
      </c>
      <c r="E250" s="8">
        <v>23.46</v>
      </c>
    </row>
    <row r="251" spans="2:6" x14ac:dyDescent="0.25">
      <c r="B251" t="s">
        <v>9</v>
      </c>
      <c r="E251" s="8">
        <v>389.40999999999997</v>
      </c>
    </row>
    <row r="252" spans="2:6" ht="13.8" x14ac:dyDescent="0.25">
      <c r="B252" s="9"/>
      <c r="E252" s="10">
        <f>SUM(E245:E251)</f>
        <v>3054.97</v>
      </c>
    </row>
    <row r="254" spans="2:6" x14ac:dyDescent="0.25">
      <c r="B254" s="7" t="s">
        <v>10</v>
      </c>
    </row>
    <row r="255" spans="2:6" x14ac:dyDescent="0.25">
      <c r="B255" s="11" t="s">
        <v>11</v>
      </c>
      <c r="C255" s="69">
        <v>28.59</v>
      </c>
      <c r="D255" s="86"/>
    </row>
    <row r="257" spans="2:5" x14ac:dyDescent="0.25">
      <c r="B257" t="s">
        <v>3</v>
      </c>
      <c r="E257" s="8">
        <v>742.7</v>
      </c>
    </row>
    <row r="258" spans="2:5" x14ac:dyDescent="0.25">
      <c r="B258" t="s">
        <v>4</v>
      </c>
      <c r="E258" s="8">
        <f>C240*C255</f>
        <v>28.59</v>
      </c>
    </row>
    <row r="259" spans="2:5" x14ac:dyDescent="0.25">
      <c r="B259" t="s">
        <v>5</v>
      </c>
      <c r="E259" s="8">
        <v>632.6</v>
      </c>
    </row>
    <row r="260" spans="2:5" x14ac:dyDescent="0.25">
      <c r="B260" t="s">
        <v>6</v>
      </c>
      <c r="E260" s="8">
        <v>331.58</v>
      </c>
    </row>
    <row r="261" spans="2:5" x14ac:dyDescent="0.25">
      <c r="B261" t="s">
        <v>7</v>
      </c>
      <c r="E261" s="8">
        <v>428.03999999999996</v>
      </c>
    </row>
    <row r="262" spans="2:5" ht="13.8" x14ac:dyDescent="0.25">
      <c r="B262" s="9"/>
      <c r="E262" s="13">
        <f>SUM(E257:E261)</f>
        <v>2163.5100000000002</v>
      </c>
    </row>
    <row r="264" spans="2:5" x14ac:dyDescent="0.25">
      <c r="B264" s="14" t="s">
        <v>12</v>
      </c>
    </row>
    <row r="265" spans="2:5" x14ac:dyDescent="0.25">
      <c r="B265" t="s">
        <v>13</v>
      </c>
      <c r="E265" s="8">
        <v>41.73</v>
      </c>
    </row>
    <row r="266" spans="2:5" x14ac:dyDescent="0.25">
      <c r="B266" t="s">
        <v>14</v>
      </c>
      <c r="E266" s="8">
        <v>100.03</v>
      </c>
    </row>
    <row r="267" spans="2:5" x14ac:dyDescent="0.25">
      <c r="B267" t="s">
        <v>15</v>
      </c>
      <c r="E267" s="8">
        <v>104.35000000000001</v>
      </c>
    </row>
    <row r="268" spans="2:5" x14ac:dyDescent="0.25">
      <c r="B268" t="s">
        <v>16</v>
      </c>
      <c r="E268" s="8">
        <v>142.89999999999998</v>
      </c>
    </row>
    <row r="270" spans="2:5" x14ac:dyDescent="0.25">
      <c r="B270" s="14" t="s">
        <v>17</v>
      </c>
    </row>
    <row r="271" spans="2:5" x14ac:dyDescent="0.25">
      <c r="B271" t="s">
        <v>18</v>
      </c>
      <c r="E271" s="8">
        <v>61.059999999999995</v>
      </c>
    </row>
    <row r="272" spans="2:5" x14ac:dyDescent="0.25">
      <c r="B272" t="s">
        <v>19</v>
      </c>
      <c r="E272" s="8">
        <v>20.380000000000003</v>
      </c>
    </row>
    <row r="273" spans="2:9" x14ac:dyDescent="0.25">
      <c r="B273" t="s">
        <v>20</v>
      </c>
      <c r="E273" s="8">
        <v>76.33</v>
      </c>
    </row>
    <row r="274" spans="2:9" x14ac:dyDescent="0.25">
      <c r="B274" t="s">
        <v>21</v>
      </c>
      <c r="E274" s="8">
        <v>25.470000000000002</v>
      </c>
    </row>
    <row r="275" spans="2:9" ht="13.8" thickBot="1" x14ac:dyDescent="0.3"/>
    <row r="276" spans="2:9" ht="15" thickTop="1" thickBot="1" x14ac:dyDescent="0.3">
      <c r="B276" s="5" t="s">
        <v>78</v>
      </c>
      <c r="E276" s="15">
        <f>12*E252+2*E262</f>
        <v>40986.660000000003</v>
      </c>
    </row>
    <row r="277" spans="2:9" ht="21.6" thickTop="1" x14ac:dyDescent="0.25">
      <c r="B277" s="16" t="s">
        <v>23</v>
      </c>
    </row>
    <row r="279" spans="2:9" x14ac:dyDescent="0.25">
      <c r="B279" s="17"/>
      <c r="C279" s="17"/>
      <c r="D279" s="17"/>
      <c r="E279" s="17"/>
      <c r="F279" s="17"/>
      <c r="G279" s="17"/>
      <c r="H279" s="17"/>
      <c r="I279" s="17"/>
    </row>
    <row r="284" spans="2:9" ht="22.5" customHeight="1" x14ac:dyDescent="0.4">
      <c r="B284" s="81" t="s">
        <v>75</v>
      </c>
      <c r="C284" s="82"/>
    </row>
    <row r="286" spans="2:9" x14ac:dyDescent="0.25">
      <c r="B286" s="2" t="s">
        <v>0</v>
      </c>
      <c r="C286" s="3">
        <v>7</v>
      </c>
      <c r="E286" s="84" t="s">
        <v>74</v>
      </c>
      <c r="F286" s="84" t="s">
        <v>73</v>
      </c>
    </row>
    <row r="287" spans="2:9" x14ac:dyDescent="0.25">
      <c r="B287" s="2"/>
      <c r="C287" s="4"/>
    </row>
    <row r="288" spans="2:9" x14ac:dyDescent="0.25">
      <c r="B288" s="5" t="s">
        <v>1</v>
      </c>
      <c r="C288" s="6">
        <v>45.29</v>
      </c>
      <c r="D288" s="85">
        <v>45.41</v>
      </c>
    </row>
    <row r="289" spans="2:6" x14ac:dyDescent="0.25">
      <c r="B289" s="2"/>
    </row>
    <row r="290" spans="2:6" x14ac:dyDescent="0.25">
      <c r="B290" s="7" t="s">
        <v>2</v>
      </c>
    </row>
    <row r="291" spans="2:6" x14ac:dyDescent="0.25">
      <c r="B291" t="s">
        <v>3</v>
      </c>
      <c r="E291" s="8">
        <v>1177.08</v>
      </c>
      <c r="F291" s="8">
        <v>1179.96</v>
      </c>
    </row>
    <row r="292" spans="2:6" x14ac:dyDescent="0.25">
      <c r="B292" t="s">
        <v>4</v>
      </c>
      <c r="E292" s="8">
        <f>C286*C288</f>
        <v>317.02999999999997</v>
      </c>
      <c r="F292" s="8">
        <f>C286*D288</f>
        <v>317.87</v>
      </c>
    </row>
    <row r="293" spans="2:6" x14ac:dyDescent="0.25">
      <c r="B293" t="s">
        <v>5</v>
      </c>
      <c r="E293" s="8">
        <v>618.66999999999996</v>
      </c>
      <c r="F293" s="8">
        <v>620.19000000000005</v>
      </c>
    </row>
    <row r="294" spans="2:6" x14ac:dyDescent="0.25">
      <c r="B294" t="s">
        <v>6</v>
      </c>
      <c r="E294" s="8">
        <v>349.08</v>
      </c>
      <c r="F294" s="8">
        <v>349.93</v>
      </c>
    </row>
    <row r="295" spans="2:6" x14ac:dyDescent="0.25">
      <c r="B295" t="s">
        <v>7</v>
      </c>
      <c r="E295" s="8">
        <v>418.62</v>
      </c>
      <c r="F295" s="8">
        <v>419.64</v>
      </c>
    </row>
    <row r="296" spans="2:6" x14ac:dyDescent="0.25">
      <c r="B296" t="s">
        <v>8</v>
      </c>
      <c r="E296" s="8">
        <v>22.94</v>
      </c>
      <c r="F296" s="8">
        <v>23</v>
      </c>
    </row>
    <row r="297" spans="2:6" x14ac:dyDescent="0.25">
      <c r="B297" t="s">
        <v>9</v>
      </c>
      <c r="E297" s="8">
        <v>380.84</v>
      </c>
      <c r="F297" s="8">
        <v>381.77</v>
      </c>
    </row>
    <row r="298" spans="2:6" ht="13.8" x14ac:dyDescent="0.25">
      <c r="B298" s="9"/>
      <c r="E298" s="10">
        <f>SUM(E291:E297)</f>
        <v>3284.2599999999998</v>
      </c>
      <c r="F298" s="10">
        <f>SUM(F291:F297)</f>
        <v>3292.3599999999997</v>
      </c>
    </row>
    <row r="300" spans="2:6" x14ac:dyDescent="0.25">
      <c r="B300" s="7" t="s">
        <v>10</v>
      </c>
    </row>
    <row r="301" spans="2:6" x14ac:dyDescent="0.25">
      <c r="B301" s="11" t="s">
        <v>62</v>
      </c>
      <c r="C301" s="12">
        <v>27.95</v>
      </c>
      <c r="D301" s="86">
        <v>28.02</v>
      </c>
    </row>
    <row r="303" spans="2:6" x14ac:dyDescent="0.25">
      <c r="B303" t="s">
        <v>3</v>
      </c>
      <c r="E303" s="8">
        <v>726.35</v>
      </c>
      <c r="F303" s="8">
        <v>728.13</v>
      </c>
    </row>
    <row r="304" spans="2:6" x14ac:dyDescent="0.25">
      <c r="B304" t="s">
        <v>4</v>
      </c>
      <c r="E304" s="8">
        <f>C286*C301</f>
        <v>195.65</v>
      </c>
      <c r="F304" s="8">
        <f>C286*D301</f>
        <v>196.14</v>
      </c>
    </row>
    <row r="305" spans="2:6" x14ac:dyDescent="0.25">
      <c r="B305" t="s">
        <v>5</v>
      </c>
      <c r="E305" s="8">
        <v>618.66999999999996</v>
      </c>
      <c r="F305" s="8">
        <v>620.19000000000005</v>
      </c>
    </row>
    <row r="306" spans="2:6" x14ac:dyDescent="0.25">
      <c r="B306" t="s">
        <v>6</v>
      </c>
      <c r="E306" s="8">
        <v>349.08</v>
      </c>
      <c r="F306" s="8">
        <v>349.93</v>
      </c>
    </row>
    <row r="307" spans="2:6" x14ac:dyDescent="0.25">
      <c r="B307" t="s">
        <v>7</v>
      </c>
      <c r="E307" s="8">
        <v>418.62</v>
      </c>
      <c r="F307" s="8">
        <v>419.64</v>
      </c>
    </row>
    <row r="308" spans="2:6" ht="13.8" x14ac:dyDescent="0.25">
      <c r="B308" s="9"/>
      <c r="E308" s="13">
        <f>SUM(E303:E307)</f>
        <v>2308.37</v>
      </c>
      <c r="F308" s="13">
        <f>SUM(F303:F307)</f>
        <v>2314.0300000000002</v>
      </c>
    </row>
    <row r="310" spans="2:6" x14ac:dyDescent="0.25">
      <c r="B310" s="14" t="s">
        <v>12</v>
      </c>
    </row>
    <row r="311" spans="2:6" x14ac:dyDescent="0.25">
      <c r="B311" t="s">
        <v>13</v>
      </c>
      <c r="E311" s="8">
        <v>40.809999999999995</v>
      </c>
      <c r="F311" s="37">
        <v>40.909999999999997</v>
      </c>
    </row>
    <row r="312" spans="2:6" x14ac:dyDescent="0.25">
      <c r="B312" t="s">
        <v>14</v>
      </c>
      <c r="E312" s="8">
        <v>97.820000000000007</v>
      </c>
      <c r="F312" s="37">
        <v>98.06</v>
      </c>
    </row>
    <row r="313" spans="2:6" x14ac:dyDescent="0.25">
      <c r="B313" t="s">
        <v>15</v>
      </c>
      <c r="E313" s="8">
        <v>102.05000000000001</v>
      </c>
      <c r="F313" s="37">
        <v>102.30000000000001</v>
      </c>
    </row>
    <row r="314" spans="2:6" x14ac:dyDescent="0.25">
      <c r="B314" t="s">
        <v>16</v>
      </c>
      <c r="E314" s="8">
        <v>139.75</v>
      </c>
      <c r="F314" s="37">
        <v>140.09</v>
      </c>
    </row>
    <row r="316" spans="2:6" x14ac:dyDescent="0.25">
      <c r="B316" s="14" t="s">
        <v>17</v>
      </c>
    </row>
    <row r="317" spans="2:6" x14ac:dyDescent="0.25">
      <c r="B317" t="s">
        <v>18</v>
      </c>
      <c r="E317" s="8">
        <v>59.72</v>
      </c>
      <c r="F317" s="37">
        <v>59.86</v>
      </c>
    </row>
    <row r="318" spans="2:6" x14ac:dyDescent="0.25">
      <c r="B318" t="s">
        <v>19</v>
      </c>
      <c r="E318" s="8">
        <v>19.930000000000003</v>
      </c>
      <c r="F318" s="37">
        <v>19.98</v>
      </c>
    </row>
    <row r="319" spans="2:6" x14ac:dyDescent="0.25">
      <c r="B319" t="s">
        <v>20</v>
      </c>
      <c r="E319" s="8">
        <v>74.650000000000006</v>
      </c>
      <c r="F319" s="37">
        <v>74.83</v>
      </c>
    </row>
    <row r="320" spans="2:6" x14ac:dyDescent="0.25">
      <c r="B320" t="s">
        <v>21</v>
      </c>
      <c r="E320" s="8">
        <v>24.91</v>
      </c>
      <c r="F320" s="37">
        <v>24.970000000000002</v>
      </c>
    </row>
    <row r="321" spans="2:9" ht="13.8" thickBot="1" x14ac:dyDescent="0.3"/>
    <row r="322" spans="2:9" ht="15" thickTop="1" thickBot="1" x14ac:dyDescent="0.3">
      <c r="B322" s="5" t="s">
        <v>76</v>
      </c>
      <c r="E322" s="15">
        <f>12*E298+2*E308</f>
        <v>44027.859999999993</v>
      </c>
      <c r="F322" s="15">
        <f>6*E298+6*F298+E308+F308</f>
        <v>44082.119999999995</v>
      </c>
    </row>
    <row r="323" spans="2:9" ht="21.6" thickTop="1" x14ac:dyDescent="0.25">
      <c r="B323" s="16" t="s">
        <v>23</v>
      </c>
    </row>
    <row r="325" spans="2:9" x14ac:dyDescent="0.25">
      <c r="B325" s="17"/>
      <c r="C325" s="17"/>
      <c r="D325" s="17"/>
      <c r="E325" s="17"/>
      <c r="F325" s="17"/>
      <c r="G325" s="17"/>
      <c r="H325" s="17"/>
      <c r="I325" s="17"/>
    </row>
    <row r="329" spans="2:9" ht="22.5" customHeight="1" x14ac:dyDescent="0.4">
      <c r="B329" s="81" t="s">
        <v>71</v>
      </c>
      <c r="C329" s="82"/>
    </row>
    <row r="331" spans="2:9" x14ac:dyDescent="0.25">
      <c r="B331" s="2" t="s">
        <v>0</v>
      </c>
      <c r="C331" s="3">
        <v>7</v>
      </c>
      <c r="E331" s="84" t="s">
        <v>74</v>
      </c>
      <c r="F331" s="84" t="s">
        <v>73</v>
      </c>
    </row>
    <row r="332" spans="2:9" x14ac:dyDescent="0.25">
      <c r="B332" s="2"/>
      <c r="C332" s="4"/>
    </row>
    <row r="333" spans="2:9" x14ac:dyDescent="0.25">
      <c r="B333" s="5" t="s">
        <v>1</v>
      </c>
      <c r="C333" s="6">
        <v>44.18</v>
      </c>
      <c r="D333" s="85">
        <v>44.29</v>
      </c>
    </row>
    <row r="334" spans="2:9" x14ac:dyDescent="0.25">
      <c r="B334" s="2"/>
    </row>
    <row r="335" spans="2:9" x14ac:dyDescent="0.25">
      <c r="B335" s="7" t="s">
        <v>2</v>
      </c>
    </row>
    <row r="336" spans="2:9" x14ac:dyDescent="0.25">
      <c r="B336" t="s">
        <v>3</v>
      </c>
      <c r="E336" s="88">
        <v>1148.3399999999999</v>
      </c>
      <c r="F336" s="37">
        <v>1151.1600000000001</v>
      </c>
    </row>
    <row r="337" spans="2:6" x14ac:dyDescent="0.25">
      <c r="B337" t="s">
        <v>4</v>
      </c>
      <c r="E337" s="88">
        <f>C331*C333</f>
        <v>309.26</v>
      </c>
      <c r="F337" s="37">
        <f>C331*D333</f>
        <v>310.02999999999997</v>
      </c>
    </row>
    <row r="338" spans="2:6" x14ac:dyDescent="0.25">
      <c r="B338" t="s">
        <v>5</v>
      </c>
      <c r="E338" s="88">
        <v>603.55999999999995</v>
      </c>
      <c r="F338" s="37">
        <v>605.04999999999995</v>
      </c>
    </row>
    <row r="339" spans="2:6" x14ac:dyDescent="0.25">
      <c r="B339" t="s">
        <v>6</v>
      </c>
      <c r="E339" s="88">
        <v>340.55</v>
      </c>
      <c r="F339" s="37">
        <v>341.39</v>
      </c>
    </row>
    <row r="340" spans="2:6" x14ac:dyDescent="0.25">
      <c r="B340" t="s">
        <v>7</v>
      </c>
      <c r="E340" s="88">
        <v>408.39</v>
      </c>
      <c r="F340" s="37">
        <v>409.4</v>
      </c>
    </row>
    <row r="341" spans="2:6" x14ac:dyDescent="0.25">
      <c r="B341" t="s">
        <v>8</v>
      </c>
      <c r="E341" s="88">
        <v>22.380000000000003</v>
      </c>
      <c r="F341" s="37">
        <v>22.430000000000003</v>
      </c>
    </row>
    <row r="342" spans="2:6" x14ac:dyDescent="0.25">
      <c r="B342" t="s">
        <v>9</v>
      </c>
      <c r="E342" s="88">
        <v>371.53999999999996</v>
      </c>
      <c r="F342" s="37">
        <v>372.45</v>
      </c>
    </row>
    <row r="343" spans="2:6" ht="13.8" x14ac:dyDescent="0.25">
      <c r="B343" s="9"/>
      <c r="E343" s="89">
        <f>SUM(E336:E342)</f>
        <v>3204.02</v>
      </c>
      <c r="F343" s="10">
        <f>SUM(F336:F342)</f>
        <v>3211.9099999999994</v>
      </c>
    </row>
    <row r="345" spans="2:6" x14ac:dyDescent="0.25">
      <c r="B345" s="7" t="s">
        <v>10</v>
      </c>
    </row>
    <row r="346" spans="2:6" x14ac:dyDescent="0.25">
      <c r="B346" s="11" t="s">
        <v>62</v>
      </c>
      <c r="C346" s="12">
        <v>27.26</v>
      </c>
      <c r="D346" s="86">
        <v>27.32</v>
      </c>
    </row>
    <row r="348" spans="2:6" x14ac:dyDescent="0.25">
      <c r="B348" t="s">
        <v>3</v>
      </c>
      <c r="E348" s="88">
        <v>708.61</v>
      </c>
      <c r="F348" s="37">
        <v>710.35</v>
      </c>
    </row>
    <row r="349" spans="2:6" x14ac:dyDescent="0.25">
      <c r="B349" t="s">
        <v>4</v>
      </c>
      <c r="E349" s="88">
        <f>C331*C346</f>
        <v>190.82000000000002</v>
      </c>
      <c r="F349" s="37">
        <f>C331*D346</f>
        <v>191.24</v>
      </c>
    </row>
    <row r="350" spans="2:6" x14ac:dyDescent="0.25">
      <c r="B350" t="s">
        <v>5</v>
      </c>
      <c r="E350" s="88">
        <v>603.55999999999995</v>
      </c>
      <c r="F350" s="37">
        <v>605.04999999999995</v>
      </c>
    </row>
    <row r="351" spans="2:6" x14ac:dyDescent="0.25">
      <c r="B351" t="s">
        <v>6</v>
      </c>
      <c r="E351" s="88">
        <v>340.55</v>
      </c>
      <c r="F351" s="37">
        <v>341.39</v>
      </c>
    </row>
    <row r="352" spans="2:6" x14ac:dyDescent="0.25">
      <c r="B352" t="s">
        <v>7</v>
      </c>
      <c r="E352" s="88">
        <v>408.39</v>
      </c>
      <c r="F352" s="37">
        <v>409.4</v>
      </c>
    </row>
    <row r="353" spans="2:6" ht="13.8" x14ac:dyDescent="0.25">
      <c r="B353" s="9"/>
      <c r="E353" s="90">
        <f>SUM(E348:E352)</f>
        <v>2251.9299999999998</v>
      </c>
      <c r="F353" s="13">
        <f>SUM(F348:F352)</f>
        <v>2257.4299999999998</v>
      </c>
    </row>
    <row r="355" spans="2:6" x14ac:dyDescent="0.25">
      <c r="B355" s="14" t="s">
        <v>12</v>
      </c>
    </row>
    <row r="356" spans="2:6" x14ac:dyDescent="0.25">
      <c r="B356" t="s">
        <v>13</v>
      </c>
      <c r="E356" s="88">
        <v>39.809999999999995</v>
      </c>
      <c r="F356" s="37">
        <v>39.909999999999997</v>
      </c>
    </row>
    <row r="357" spans="2:6" x14ac:dyDescent="0.25">
      <c r="B357" t="s">
        <v>14</v>
      </c>
      <c r="E357" s="88">
        <v>95.43</v>
      </c>
      <c r="F357" s="37">
        <v>95.660000000000011</v>
      </c>
    </row>
    <row r="358" spans="2:6" x14ac:dyDescent="0.25">
      <c r="B358" t="s">
        <v>15</v>
      </c>
      <c r="E358" s="88">
        <v>99.56</v>
      </c>
      <c r="F358" s="37">
        <v>99.800000000000011</v>
      </c>
    </row>
    <row r="359" spans="2:6" x14ac:dyDescent="0.25">
      <c r="B359" t="s">
        <v>16</v>
      </c>
      <c r="E359" s="88">
        <v>136.32999999999998</v>
      </c>
      <c r="F359" s="37">
        <v>136.66999999999999</v>
      </c>
    </row>
    <row r="360" spans="2:6" x14ac:dyDescent="0.25">
      <c r="F360" s="37"/>
    </row>
    <row r="361" spans="2:6" x14ac:dyDescent="0.25">
      <c r="B361" s="14" t="s">
        <v>17</v>
      </c>
      <c r="F361" s="37"/>
    </row>
    <row r="362" spans="2:6" x14ac:dyDescent="0.25">
      <c r="B362" t="s">
        <v>18</v>
      </c>
      <c r="E362" s="88">
        <v>58.26</v>
      </c>
      <c r="F362" s="37">
        <v>58.4</v>
      </c>
    </row>
    <row r="363" spans="2:6" x14ac:dyDescent="0.25">
      <c r="B363" t="s">
        <v>19</v>
      </c>
      <c r="E363" s="88">
        <v>19.440000000000001</v>
      </c>
      <c r="F363" s="37">
        <v>19.490000000000002</v>
      </c>
    </row>
    <row r="364" spans="2:6" x14ac:dyDescent="0.25">
      <c r="B364" t="s">
        <v>20</v>
      </c>
      <c r="E364" s="88">
        <v>72.820000000000007</v>
      </c>
      <c r="F364" s="37">
        <v>73</v>
      </c>
    </row>
    <row r="365" spans="2:6" x14ac:dyDescent="0.25">
      <c r="B365" t="s">
        <v>21</v>
      </c>
      <c r="E365" s="88">
        <v>24.3</v>
      </c>
      <c r="F365" s="37">
        <v>24.360000000000003</v>
      </c>
    </row>
    <row r="366" spans="2:6" ht="13.8" thickBot="1" x14ac:dyDescent="0.3"/>
    <row r="367" spans="2:6" ht="15" thickTop="1" thickBot="1" x14ac:dyDescent="0.3">
      <c r="B367" s="5" t="s">
        <v>72</v>
      </c>
      <c r="E367" s="15">
        <f>8*E343+1*E353+4*F343+1*F353</f>
        <v>42989.159999999996</v>
      </c>
    </row>
    <row r="368" spans="2:6" ht="21.6" thickTop="1" x14ac:dyDescent="0.25">
      <c r="B368" s="16" t="s">
        <v>23</v>
      </c>
    </row>
    <row r="370" spans="2:9" x14ac:dyDescent="0.25">
      <c r="B370" s="17"/>
      <c r="C370" s="17"/>
      <c r="D370" s="17"/>
      <c r="E370" s="17"/>
      <c r="F370" s="17"/>
      <c r="G370" s="17"/>
      <c r="H370" s="17"/>
      <c r="I370" s="17"/>
    </row>
    <row r="374" spans="2:9" ht="22.5" customHeight="1" x14ac:dyDescent="0.4">
      <c r="B374" s="81" t="s">
        <v>69</v>
      </c>
      <c r="C374" s="82"/>
    </row>
    <row r="376" spans="2:9" x14ac:dyDescent="0.25">
      <c r="B376" s="2" t="s">
        <v>0</v>
      </c>
      <c r="C376" s="3">
        <v>7</v>
      </c>
    </row>
    <row r="377" spans="2:9" x14ac:dyDescent="0.25">
      <c r="B377" s="2"/>
      <c r="C377" s="4"/>
    </row>
    <row r="378" spans="2:9" x14ac:dyDescent="0.25">
      <c r="B378" s="5" t="s">
        <v>1</v>
      </c>
      <c r="C378" s="6">
        <v>43.519999999999996</v>
      </c>
    </row>
    <row r="379" spans="2:9" x14ac:dyDescent="0.25">
      <c r="B379" s="2"/>
    </row>
    <row r="380" spans="2:9" x14ac:dyDescent="0.25">
      <c r="B380" s="7" t="s">
        <v>2</v>
      </c>
    </row>
    <row r="381" spans="2:9" x14ac:dyDescent="0.25">
      <c r="B381" t="s">
        <v>3</v>
      </c>
      <c r="E381" s="8">
        <v>1131.3599999999999</v>
      </c>
    </row>
    <row r="382" spans="2:9" x14ac:dyDescent="0.25">
      <c r="B382" t="s">
        <v>4</v>
      </c>
      <c r="E382" s="8">
        <f>C376*C378</f>
        <v>304.64</v>
      </c>
    </row>
    <row r="383" spans="2:9" x14ac:dyDescent="0.25">
      <c r="B383" t="s">
        <v>5</v>
      </c>
      <c r="E383" s="8">
        <v>594.64</v>
      </c>
    </row>
    <row r="384" spans="2:9" x14ac:dyDescent="0.25">
      <c r="B384" t="s">
        <v>6</v>
      </c>
      <c r="E384" s="8">
        <v>335.51</v>
      </c>
    </row>
    <row r="385" spans="2:6" x14ac:dyDescent="0.25">
      <c r="B385" t="s">
        <v>7</v>
      </c>
      <c r="E385" s="8">
        <v>402.34999999999997</v>
      </c>
      <c r="F385" s="26"/>
    </row>
    <row r="386" spans="2:6" x14ac:dyDescent="0.25">
      <c r="B386" t="s">
        <v>8</v>
      </c>
      <c r="E386" s="8">
        <v>22.040000000000003</v>
      </c>
    </row>
    <row r="387" spans="2:6" x14ac:dyDescent="0.25">
      <c r="B387" t="s">
        <v>9</v>
      </c>
      <c r="E387" s="8">
        <v>366.03999999999996</v>
      </c>
    </row>
    <row r="388" spans="2:6" ht="13.8" x14ac:dyDescent="0.25">
      <c r="B388" s="9"/>
      <c r="E388" s="10">
        <f>SUM(E381:E387)</f>
        <v>3156.5799999999995</v>
      </c>
    </row>
    <row r="390" spans="2:6" x14ac:dyDescent="0.25">
      <c r="B390" s="7" t="s">
        <v>10</v>
      </c>
    </row>
    <row r="391" spans="2:6" x14ac:dyDescent="0.25">
      <c r="B391" s="11" t="s">
        <v>62</v>
      </c>
      <c r="C391" s="12">
        <v>26.85</v>
      </c>
    </row>
    <row r="393" spans="2:6" x14ac:dyDescent="0.25">
      <c r="B393" t="s">
        <v>3</v>
      </c>
      <c r="E393" s="8">
        <v>698.13</v>
      </c>
    </row>
    <row r="394" spans="2:6" x14ac:dyDescent="0.25">
      <c r="B394" t="s">
        <v>4</v>
      </c>
      <c r="E394" s="8">
        <f>C376*C391</f>
        <v>187.95000000000002</v>
      </c>
    </row>
    <row r="395" spans="2:6" x14ac:dyDescent="0.25">
      <c r="B395" t="s">
        <v>5</v>
      </c>
      <c r="E395" s="8">
        <v>594.64</v>
      </c>
    </row>
    <row r="396" spans="2:6" x14ac:dyDescent="0.25">
      <c r="B396" t="s">
        <v>6</v>
      </c>
      <c r="E396" s="8">
        <v>335.51</v>
      </c>
    </row>
    <row r="397" spans="2:6" x14ac:dyDescent="0.25">
      <c r="B397" t="s">
        <v>7</v>
      </c>
      <c r="E397" s="8">
        <v>402.34999999999997</v>
      </c>
    </row>
    <row r="398" spans="2:6" ht="13.8" x14ac:dyDescent="0.25">
      <c r="B398" s="9"/>
      <c r="E398" s="13">
        <f>SUM(E393:E397)</f>
        <v>2218.58</v>
      </c>
    </row>
    <row r="400" spans="2:6" x14ac:dyDescent="0.25">
      <c r="B400" s="14" t="s">
        <v>12</v>
      </c>
    </row>
    <row r="401" spans="2:9" x14ac:dyDescent="0.25">
      <c r="B401" t="s">
        <v>13</v>
      </c>
      <c r="E401" s="8">
        <v>39.22</v>
      </c>
    </row>
    <row r="402" spans="2:9" x14ac:dyDescent="0.25">
      <c r="B402" t="s">
        <v>14</v>
      </c>
      <c r="E402" s="8">
        <v>94.01</v>
      </c>
    </row>
    <row r="403" spans="2:9" x14ac:dyDescent="0.25">
      <c r="B403" t="s">
        <v>15</v>
      </c>
      <c r="E403" s="8">
        <v>98.08</v>
      </c>
    </row>
    <row r="404" spans="2:9" x14ac:dyDescent="0.25">
      <c r="B404" t="s">
        <v>16</v>
      </c>
      <c r="E404" s="8">
        <v>134.31</v>
      </c>
    </row>
    <row r="406" spans="2:9" x14ac:dyDescent="0.25">
      <c r="B406" s="14" t="s">
        <v>17</v>
      </c>
    </row>
    <row r="407" spans="2:9" x14ac:dyDescent="0.25">
      <c r="B407" t="s">
        <v>18</v>
      </c>
      <c r="E407" s="8">
        <v>57.39</v>
      </c>
    </row>
    <row r="408" spans="2:9" x14ac:dyDescent="0.25">
      <c r="B408" t="s">
        <v>19</v>
      </c>
      <c r="E408" s="8">
        <v>19.150000000000002</v>
      </c>
    </row>
    <row r="409" spans="2:9" x14ac:dyDescent="0.25">
      <c r="B409" t="s">
        <v>20</v>
      </c>
      <c r="E409" s="8">
        <v>71.740000000000009</v>
      </c>
    </row>
    <row r="410" spans="2:9" x14ac:dyDescent="0.25">
      <c r="B410" t="s">
        <v>21</v>
      </c>
      <c r="E410" s="8">
        <v>23.94</v>
      </c>
    </row>
    <row r="411" spans="2:9" ht="13.8" thickBot="1" x14ac:dyDescent="0.3"/>
    <row r="412" spans="2:9" ht="15" thickTop="1" thickBot="1" x14ac:dyDescent="0.3">
      <c r="B412" s="5" t="s">
        <v>70</v>
      </c>
      <c r="E412" s="15">
        <f>12*E388+2*E398</f>
        <v>42316.119999999995</v>
      </c>
    </row>
    <row r="413" spans="2:9" ht="21.6" thickTop="1" x14ac:dyDescent="0.25">
      <c r="B413" s="16" t="s">
        <v>23</v>
      </c>
    </row>
    <row r="415" spans="2:9" x14ac:dyDescent="0.25">
      <c r="B415" s="17"/>
      <c r="C415" s="17"/>
      <c r="D415" s="17"/>
      <c r="E415" s="17"/>
      <c r="F415" s="17"/>
      <c r="G415" s="17"/>
      <c r="H415" s="17"/>
      <c r="I415" s="17"/>
    </row>
    <row r="417" spans="2:5" ht="22.5" customHeight="1" x14ac:dyDescent="0.4">
      <c r="B417" s="81" t="s">
        <v>65</v>
      </c>
      <c r="C417" s="83"/>
    </row>
    <row r="419" spans="2:5" x14ac:dyDescent="0.25">
      <c r="B419" s="2" t="s">
        <v>0</v>
      </c>
      <c r="C419" s="78">
        <v>7</v>
      </c>
    </row>
    <row r="420" spans="2:5" x14ac:dyDescent="0.25">
      <c r="B420" s="2"/>
      <c r="C420" s="68"/>
    </row>
    <row r="421" spans="2:5" x14ac:dyDescent="0.25">
      <c r="B421" s="5" t="s">
        <v>1</v>
      </c>
      <c r="C421" s="67">
        <v>43.08</v>
      </c>
    </row>
    <row r="422" spans="2:5" x14ac:dyDescent="0.25">
      <c r="B422" s="2"/>
      <c r="C422" s="68"/>
    </row>
    <row r="423" spans="2:5" x14ac:dyDescent="0.25">
      <c r="B423" s="7" t="s">
        <v>2</v>
      </c>
      <c r="C423" s="68"/>
    </row>
    <row r="424" spans="2:5" x14ac:dyDescent="0.25">
      <c r="B424" t="s">
        <v>3</v>
      </c>
      <c r="C424" s="68"/>
      <c r="E424" s="8">
        <v>1120.1500000000001</v>
      </c>
    </row>
    <row r="425" spans="2:5" x14ac:dyDescent="0.25">
      <c r="B425" t="s">
        <v>4</v>
      </c>
      <c r="C425" s="68"/>
      <c r="E425" s="8">
        <f>C419*C421</f>
        <v>301.56</v>
      </c>
    </row>
    <row r="426" spans="2:5" x14ac:dyDescent="0.25">
      <c r="B426" t="s">
        <v>5</v>
      </c>
      <c r="C426" s="68"/>
      <c r="E426" s="8">
        <v>588.75</v>
      </c>
    </row>
    <row r="427" spans="2:5" x14ac:dyDescent="0.25">
      <c r="B427" t="s">
        <v>6</v>
      </c>
      <c r="C427" s="68"/>
      <c r="E427" s="8">
        <v>332.18</v>
      </c>
    </row>
    <row r="428" spans="2:5" x14ac:dyDescent="0.25">
      <c r="B428" t="s">
        <v>7</v>
      </c>
      <c r="C428" s="68"/>
      <c r="E428" s="8">
        <v>398.36</v>
      </c>
    </row>
    <row r="429" spans="2:5" x14ac:dyDescent="0.25">
      <c r="B429" t="s">
        <v>8</v>
      </c>
      <c r="C429" s="68"/>
      <c r="E429" s="8">
        <v>21.82</v>
      </c>
    </row>
    <row r="430" spans="2:5" x14ac:dyDescent="0.25">
      <c r="B430" t="s">
        <v>9</v>
      </c>
      <c r="C430" s="68"/>
      <c r="E430" s="8">
        <v>362.40999999999997</v>
      </c>
    </row>
    <row r="431" spans="2:5" ht="13.8" x14ac:dyDescent="0.25">
      <c r="B431" s="9"/>
      <c r="C431" s="68"/>
      <c r="E431" s="10">
        <f>SUM(E424:E430)</f>
        <v>3125.23</v>
      </c>
    </row>
    <row r="432" spans="2:5" x14ac:dyDescent="0.25">
      <c r="C432" s="68"/>
    </row>
    <row r="433" spans="2:5" x14ac:dyDescent="0.25">
      <c r="B433" s="7" t="s">
        <v>10</v>
      </c>
      <c r="C433" s="68"/>
    </row>
    <row r="434" spans="2:5" x14ac:dyDescent="0.25">
      <c r="B434" s="11" t="s">
        <v>11</v>
      </c>
      <c r="C434" s="69">
        <v>26.580000000000002</v>
      </c>
    </row>
    <row r="436" spans="2:5" x14ac:dyDescent="0.25">
      <c r="B436" t="s">
        <v>3</v>
      </c>
      <c r="E436" s="8">
        <v>691.21</v>
      </c>
    </row>
    <row r="437" spans="2:5" x14ac:dyDescent="0.25">
      <c r="B437" t="s">
        <v>4</v>
      </c>
      <c r="E437" s="8">
        <f>C419*C434</f>
        <v>186.06</v>
      </c>
    </row>
    <row r="438" spans="2:5" x14ac:dyDescent="0.25">
      <c r="B438" t="s">
        <v>5</v>
      </c>
      <c r="E438" s="8">
        <v>588.75</v>
      </c>
    </row>
    <row r="439" spans="2:5" x14ac:dyDescent="0.25">
      <c r="B439" t="s">
        <v>6</v>
      </c>
      <c r="E439" s="8">
        <v>332.18</v>
      </c>
    </row>
    <row r="440" spans="2:5" x14ac:dyDescent="0.25">
      <c r="B440" t="s">
        <v>7</v>
      </c>
      <c r="E440" s="8">
        <v>398.36</v>
      </c>
    </row>
    <row r="441" spans="2:5" ht="13.8" x14ac:dyDescent="0.25">
      <c r="B441" s="9"/>
      <c r="E441" s="13">
        <f>SUM(E436:E440)</f>
        <v>2196.56</v>
      </c>
    </row>
    <row r="443" spans="2:5" x14ac:dyDescent="0.25">
      <c r="B443" s="14" t="s">
        <v>12</v>
      </c>
    </row>
    <row r="444" spans="2:5" x14ac:dyDescent="0.25">
      <c r="B444" t="s">
        <v>13</v>
      </c>
      <c r="E444" s="8">
        <v>38.83</v>
      </c>
    </row>
    <row r="445" spans="2:5" x14ac:dyDescent="0.25">
      <c r="B445" t="s">
        <v>14</v>
      </c>
      <c r="E445" s="8">
        <v>93.070000000000007</v>
      </c>
    </row>
    <row r="446" spans="2:5" x14ac:dyDescent="0.25">
      <c r="B446" t="s">
        <v>15</v>
      </c>
      <c r="E446" s="8">
        <v>97.100000000000009</v>
      </c>
    </row>
    <row r="447" spans="2:5" x14ac:dyDescent="0.25">
      <c r="B447" t="s">
        <v>16</v>
      </c>
      <c r="E447" s="8">
        <v>132.97999999999999</v>
      </c>
    </row>
    <row r="449" spans="2:9" x14ac:dyDescent="0.25">
      <c r="B449" s="14" t="s">
        <v>17</v>
      </c>
      <c r="E449" s="22"/>
    </row>
    <row r="450" spans="2:9" x14ac:dyDescent="0.25">
      <c r="B450" t="s">
        <v>18</v>
      </c>
      <c r="E450" s="8">
        <v>56.82</v>
      </c>
    </row>
    <row r="451" spans="2:9" x14ac:dyDescent="0.25">
      <c r="B451" t="s">
        <v>19</v>
      </c>
      <c r="E451" s="8">
        <v>18.96</v>
      </c>
    </row>
    <row r="452" spans="2:9" x14ac:dyDescent="0.25">
      <c r="B452" t="s">
        <v>20</v>
      </c>
      <c r="E452" s="8">
        <v>71.02000000000001</v>
      </c>
    </row>
    <row r="453" spans="2:9" x14ac:dyDescent="0.25">
      <c r="B453" t="s">
        <v>21</v>
      </c>
      <c r="E453" s="8">
        <v>23.700000000000003</v>
      </c>
    </row>
    <row r="454" spans="2:9" ht="13.8" thickBot="1" x14ac:dyDescent="0.3"/>
    <row r="455" spans="2:9" ht="15" thickTop="1" thickBot="1" x14ac:dyDescent="0.3">
      <c r="B455" s="5" t="s">
        <v>67</v>
      </c>
      <c r="E455" s="15">
        <f>12*E431+2*E441</f>
        <v>41895.880000000005</v>
      </c>
    </row>
    <row r="456" spans="2:9" ht="21.6" thickTop="1" x14ac:dyDescent="0.25">
      <c r="B456" s="16" t="s">
        <v>23</v>
      </c>
    </row>
    <row r="457" spans="2:9" x14ac:dyDescent="0.25">
      <c r="B457" s="16"/>
    </row>
    <row r="458" spans="2:9" x14ac:dyDescent="0.25">
      <c r="B458" s="17"/>
      <c r="C458" s="17"/>
      <c r="D458" s="17"/>
      <c r="E458" s="17"/>
      <c r="F458" s="17"/>
      <c r="G458" s="17"/>
      <c r="H458" s="17"/>
      <c r="I458" s="17"/>
    </row>
    <row r="460" spans="2:9" ht="22.5" customHeight="1" x14ac:dyDescent="0.4">
      <c r="B460" s="81" t="s">
        <v>66</v>
      </c>
      <c r="C460" s="82"/>
    </row>
    <row r="462" spans="2:9" x14ac:dyDescent="0.25">
      <c r="B462" s="2" t="s">
        <v>0</v>
      </c>
      <c r="C462" s="78">
        <v>6</v>
      </c>
    </row>
    <row r="463" spans="2:9" x14ac:dyDescent="0.25">
      <c r="B463" s="2"/>
      <c r="C463" s="68"/>
    </row>
    <row r="464" spans="2:9" x14ac:dyDescent="0.25">
      <c r="B464" s="5" t="s">
        <v>1</v>
      </c>
      <c r="C464" s="67">
        <v>42.65</v>
      </c>
    </row>
    <row r="465" spans="2:5" x14ac:dyDescent="0.25">
      <c r="B465" s="2"/>
      <c r="C465" s="68"/>
    </row>
    <row r="466" spans="2:5" x14ac:dyDescent="0.25">
      <c r="B466" s="7" t="s">
        <v>2</v>
      </c>
      <c r="C466" s="68"/>
    </row>
    <row r="467" spans="2:5" x14ac:dyDescent="0.25">
      <c r="B467" t="s">
        <v>3</v>
      </c>
      <c r="C467" s="68"/>
      <c r="E467" s="8">
        <v>1109.05</v>
      </c>
    </row>
    <row r="468" spans="2:5" x14ac:dyDescent="0.25">
      <c r="B468" t="s">
        <v>4</v>
      </c>
      <c r="C468" s="68"/>
      <c r="E468" s="8">
        <f>C462*C464</f>
        <v>255.89999999999998</v>
      </c>
    </row>
    <row r="469" spans="2:5" x14ac:dyDescent="0.25">
      <c r="B469" t="s">
        <v>5</v>
      </c>
      <c r="C469" s="68"/>
      <c r="E469" s="8">
        <v>582.91999999999996</v>
      </c>
    </row>
    <row r="470" spans="2:5" x14ac:dyDescent="0.25">
      <c r="B470" t="s">
        <v>6</v>
      </c>
      <c r="C470" s="68"/>
      <c r="E470" s="8">
        <v>328.89</v>
      </c>
    </row>
    <row r="471" spans="2:5" x14ac:dyDescent="0.25">
      <c r="B471" t="s">
        <v>7</v>
      </c>
      <c r="C471" s="68"/>
      <c r="E471" s="8">
        <v>394.41</v>
      </c>
    </row>
    <row r="472" spans="2:5" x14ac:dyDescent="0.25">
      <c r="B472" t="s">
        <v>8</v>
      </c>
      <c r="C472" s="68"/>
      <c r="E472" s="8">
        <v>21.6</v>
      </c>
    </row>
    <row r="473" spans="2:5" x14ac:dyDescent="0.25">
      <c r="B473" t="s">
        <v>9</v>
      </c>
      <c r="C473" s="68"/>
      <c r="E473" s="8">
        <v>358.82</v>
      </c>
    </row>
    <row r="474" spans="2:5" ht="13.8" x14ac:dyDescent="0.25">
      <c r="B474" s="9"/>
      <c r="C474" s="68"/>
      <c r="E474" s="10">
        <f>SUM(E467:E473)</f>
        <v>3051.5899999999997</v>
      </c>
    </row>
    <row r="475" spans="2:5" x14ac:dyDescent="0.25">
      <c r="C475" s="68"/>
    </row>
    <row r="476" spans="2:5" x14ac:dyDescent="0.25">
      <c r="B476" s="7" t="s">
        <v>10</v>
      </c>
      <c r="C476" s="68"/>
    </row>
    <row r="477" spans="2:5" x14ac:dyDescent="0.25">
      <c r="B477" s="11" t="s">
        <v>11</v>
      </c>
      <c r="C477" s="69">
        <v>26.31</v>
      </c>
    </row>
    <row r="479" spans="2:5" x14ac:dyDescent="0.25">
      <c r="B479" t="s">
        <v>3</v>
      </c>
      <c r="E479" s="8">
        <v>684.36</v>
      </c>
    </row>
    <row r="480" spans="2:5" x14ac:dyDescent="0.25">
      <c r="B480" t="s">
        <v>4</v>
      </c>
      <c r="E480" s="8">
        <f>C462*C477</f>
        <v>157.85999999999999</v>
      </c>
    </row>
    <row r="481" spans="2:5" x14ac:dyDescent="0.25">
      <c r="B481" t="s">
        <v>5</v>
      </c>
      <c r="E481" s="8">
        <v>582.91999999999996</v>
      </c>
    </row>
    <row r="482" spans="2:5" x14ac:dyDescent="0.25">
      <c r="B482" t="s">
        <v>6</v>
      </c>
      <c r="E482" s="8">
        <v>328.89</v>
      </c>
    </row>
    <row r="483" spans="2:5" x14ac:dyDescent="0.25">
      <c r="B483" t="s">
        <v>7</v>
      </c>
      <c r="E483" s="8">
        <v>394.41</v>
      </c>
    </row>
    <row r="484" spans="2:5" ht="13.8" x14ac:dyDescent="0.25">
      <c r="B484" s="9"/>
      <c r="E484" s="13">
        <f>SUM(E479:E483)</f>
        <v>2148.4399999999996</v>
      </c>
    </row>
    <row r="486" spans="2:5" x14ac:dyDescent="0.25">
      <c r="B486" s="14" t="s">
        <v>12</v>
      </c>
    </row>
    <row r="487" spans="2:5" x14ac:dyDescent="0.25">
      <c r="B487" t="s">
        <v>13</v>
      </c>
      <c r="E487" s="8">
        <v>38.44</v>
      </c>
    </row>
    <row r="488" spans="2:5" x14ac:dyDescent="0.25">
      <c r="B488" t="s">
        <v>14</v>
      </c>
      <c r="E488" s="8">
        <v>92.14</v>
      </c>
    </row>
    <row r="489" spans="2:5" x14ac:dyDescent="0.25">
      <c r="B489" t="s">
        <v>15</v>
      </c>
      <c r="E489" s="8">
        <v>96.13</v>
      </c>
    </row>
    <row r="490" spans="2:5" x14ac:dyDescent="0.25">
      <c r="B490" t="s">
        <v>16</v>
      </c>
      <c r="E490" s="8">
        <v>131.66</v>
      </c>
    </row>
    <row r="492" spans="2:5" x14ac:dyDescent="0.25">
      <c r="B492" s="14" t="s">
        <v>17</v>
      </c>
      <c r="E492" s="22"/>
    </row>
    <row r="493" spans="2:5" x14ac:dyDescent="0.25">
      <c r="B493" t="s">
        <v>18</v>
      </c>
      <c r="E493" s="8">
        <v>56.25</v>
      </c>
    </row>
    <row r="494" spans="2:5" x14ac:dyDescent="0.25">
      <c r="B494" t="s">
        <v>19</v>
      </c>
      <c r="E494" s="8">
        <v>18.77</v>
      </c>
    </row>
    <row r="495" spans="2:5" x14ac:dyDescent="0.25">
      <c r="B495" t="s">
        <v>20</v>
      </c>
      <c r="E495" s="8">
        <v>70.31</v>
      </c>
    </row>
    <row r="496" spans="2:5" x14ac:dyDescent="0.25">
      <c r="B496" t="s">
        <v>21</v>
      </c>
      <c r="E496" s="8">
        <v>23.46</v>
      </c>
    </row>
    <row r="497" spans="2:9" ht="13.8" thickBot="1" x14ac:dyDescent="0.3"/>
    <row r="498" spans="2:9" ht="15" thickTop="1" thickBot="1" x14ac:dyDescent="0.3">
      <c r="B498" s="5" t="s">
        <v>68</v>
      </c>
      <c r="E498" s="15">
        <f>12*E474+2*E484</f>
        <v>40915.959999999992</v>
      </c>
    </row>
    <row r="499" spans="2:9" ht="21.6" thickTop="1" x14ac:dyDescent="0.25">
      <c r="B499" s="16" t="s">
        <v>23</v>
      </c>
    </row>
    <row r="500" spans="2:9" x14ac:dyDescent="0.25">
      <c r="B500" s="16"/>
    </row>
    <row r="501" spans="2:9" x14ac:dyDescent="0.25">
      <c r="B501" s="17"/>
      <c r="C501" s="17"/>
      <c r="D501" s="17"/>
      <c r="E501" s="17"/>
      <c r="F501" s="17"/>
      <c r="G501" s="17"/>
      <c r="H501" s="17"/>
      <c r="I501" s="17"/>
    </row>
    <row r="503" spans="2:9" ht="21" x14ac:dyDescent="0.4">
      <c r="B503" s="1" t="s">
        <v>24</v>
      </c>
    </row>
    <row r="505" spans="2:9" x14ac:dyDescent="0.25">
      <c r="B505" s="2" t="s">
        <v>0</v>
      </c>
      <c r="C505" s="79">
        <v>5</v>
      </c>
    </row>
    <row r="506" spans="2:9" x14ac:dyDescent="0.25">
      <c r="B506" s="2"/>
      <c r="C506" s="68"/>
    </row>
    <row r="507" spans="2:9" x14ac:dyDescent="0.25">
      <c r="B507" s="5" t="s">
        <v>25</v>
      </c>
      <c r="C507" s="67">
        <v>42.65</v>
      </c>
    </row>
    <row r="508" spans="2:9" x14ac:dyDescent="0.25">
      <c r="B508" s="2"/>
      <c r="C508" s="68"/>
    </row>
    <row r="509" spans="2:9" x14ac:dyDescent="0.25">
      <c r="B509" s="19" t="s">
        <v>2</v>
      </c>
      <c r="C509" s="68"/>
      <c r="D509" s="20"/>
      <c r="E509" s="21" t="s">
        <v>24</v>
      </c>
      <c r="F509" s="22"/>
      <c r="G509" s="20"/>
      <c r="H509" s="22"/>
      <c r="I509" s="22"/>
    </row>
    <row r="510" spans="2:9" x14ac:dyDescent="0.25">
      <c r="B510" t="s">
        <v>3</v>
      </c>
      <c r="C510" s="68"/>
      <c r="E510" s="23">
        <v>1109.05</v>
      </c>
      <c r="F510" s="8"/>
      <c r="G510" s="24"/>
      <c r="H510" s="25"/>
      <c r="I510" s="26"/>
    </row>
    <row r="511" spans="2:9" x14ac:dyDescent="0.25">
      <c r="B511" t="s">
        <v>4</v>
      </c>
      <c r="C511" s="68"/>
      <c r="E511" s="23">
        <f>C507*C505</f>
        <v>213.25</v>
      </c>
      <c r="F511" s="8"/>
      <c r="G511" s="24"/>
      <c r="H511" s="25"/>
      <c r="I511" s="26"/>
    </row>
    <row r="512" spans="2:9" x14ac:dyDescent="0.25">
      <c r="B512" t="s">
        <v>5</v>
      </c>
      <c r="C512" s="68"/>
      <c r="E512" s="23">
        <v>582.91999999999996</v>
      </c>
      <c r="F512" s="8"/>
      <c r="G512" s="24"/>
      <c r="H512" s="25"/>
      <c r="I512" s="26"/>
    </row>
    <row r="513" spans="2:9" x14ac:dyDescent="0.25">
      <c r="B513" t="s">
        <v>6</v>
      </c>
      <c r="C513" s="68"/>
      <c r="E513" s="23">
        <v>328.89</v>
      </c>
      <c r="F513" s="8"/>
      <c r="G513" s="24"/>
      <c r="H513" s="25"/>
      <c r="I513" s="26"/>
    </row>
    <row r="514" spans="2:9" x14ac:dyDescent="0.25">
      <c r="B514" t="s">
        <v>7</v>
      </c>
      <c r="C514" s="68"/>
      <c r="E514" s="23">
        <v>394.41</v>
      </c>
      <c r="F514" s="8"/>
      <c r="G514" s="24"/>
      <c r="H514" s="25"/>
      <c r="I514" s="26"/>
    </row>
    <row r="515" spans="2:9" x14ac:dyDescent="0.25">
      <c r="B515" t="s">
        <v>8</v>
      </c>
      <c r="C515" s="68"/>
      <c r="E515" s="23">
        <v>21.6</v>
      </c>
      <c r="F515" s="8"/>
      <c r="G515" s="24"/>
      <c r="H515" s="25"/>
      <c r="I515" s="26"/>
    </row>
    <row r="516" spans="2:9" x14ac:dyDescent="0.25">
      <c r="B516" t="s">
        <v>9</v>
      </c>
      <c r="C516" s="68"/>
      <c r="E516" s="23">
        <v>358.82</v>
      </c>
      <c r="F516" s="8"/>
      <c r="G516" s="24"/>
      <c r="H516" s="25"/>
      <c r="I516" s="26"/>
    </row>
    <row r="517" spans="2:9" ht="13.8" x14ac:dyDescent="0.25">
      <c r="B517" s="9"/>
      <c r="C517" s="80"/>
      <c r="D517" s="9"/>
      <c r="E517" s="27">
        <f>SUM(E510:E516)</f>
        <v>3008.9399999999996</v>
      </c>
      <c r="F517" s="28"/>
      <c r="G517" s="29"/>
      <c r="H517" s="30"/>
      <c r="I517" s="30"/>
    </row>
    <row r="518" spans="2:9" x14ac:dyDescent="0.25">
      <c r="C518" s="68"/>
    </row>
    <row r="519" spans="2:9" x14ac:dyDescent="0.25">
      <c r="B519" s="5" t="s">
        <v>26</v>
      </c>
      <c r="C519" s="67">
        <v>26.31</v>
      </c>
      <c r="D519" s="5"/>
      <c r="E519" s="5" t="s">
        <v>27</v>
      </c>
      <c r="F519" s="6">
        <v>684.36</v>
      </c>
    </row>
    <row r="521" spans="2:9" x14ac:dyDescent="0.25">
      <c r="B521" s="31" t="s">
        <v>10</v>
      </c>
      <c r="D521" s="20"/>
      <c r="E521" s="32" t="s">
        <v>64</v>
      </c>
      <c r="F521" s="22" t="s">
        <v>29</v>
      </c>
      <c r="G521" s="22"/>
      <c r="H521" s="22"/>
      <c r="I521" s="22"/>
    </row>
    <row r="522" spans="2:9" x14ac:dyDescent="0.25">
      <c r="B522" t="s">
        <v>3</v>
      </c>
      <c r="E522" s="8">
        <v>684.36</v>
      </c>
      <c r="F522" s="33">
        <v>0</v>
      </c>
      <c r="H522" s="25"/>
      <c r="I522" s="26"/>
    </row>
    <row r="523" spans="2:9" x14ac:dyDescent="0.25">
      <c r="B523" t="s">
        <v>4</v>
      </c>
      <c r="E523" s="8">
        <f>C505*C519</f>
        <v>131.54999999999998</v>
      </c>
      <c r="F523" s="33">
        <v>0</v>
      </c>
      <c r="H523" s="25"/>
      <c r="I523" s="26"/>
    </row>
    <row r="524" spans="2:9" x14ac:dyDescent="0.25">
      <c r="B524" t="s">
        <v>5</v>
      </c>
      <c r="E524" s="8">
        <v>582.91999999999996</v>
      </c>
      <c r="F524" s="33">
        <v>0</v>
      </c>
      <c r="H524" s="25"/>
      <c r="I524" s="26"/>
    </row>
    <row r="525" spans="2:9" ht="13.8" x14ac:dyDescent="0.25">
      <c r="B525" t="s">
        <v>6</v>
      </c>
      <c r="C525" s="9"/>
      <c r="E525" s="8">
        <v>328.89</v>
      </c>
      <c r="F525" s="33">
        <v>0</v>
      </c>
      <c r="H525" s="25"/>
      <c r="I525" s="26"/>
    </row>
    <row r="526" spans="2:9" x14ac:dyDescent="0.25">
      <c r="B526" t="s">
        <v>7</v>
      </c>
      <c r="E526" s="8">
        <v>394.41</v>
      </c>
      <c r="F526" s="33">
        <v>0</v>
      </c>
      <c r="H526" s="25"/>
      <c r="I526" s="26"/>
    </row>
    <row r="527" spans="2:9" ht="13.8" x14ac:dyDescent="0.25">
      <c r="B527" s="9"/>
      <c r="D527" s="9"/>
      <c r="E527" s="28">
        <f>SUM(E522:E526)</f>
        <v>2122.1299999999997</v>
      </c>
      <c r="F527" s="34">
        <f>SUM(F522:F526)</f>
        <v>0</v>
      </c>
      <c r="G527" s="9"/>
      <c r="H527" s="9"/>
      <c r="I527" s="30"/>
    </row>
    <row r="529" spans="2:9" x14ac:dyDescent="0.25">
      <c r="B529" s="14" t="s">
        <v>12</v>
      </c>
      <c r="D529" s="20"/>
      <c r="E529" s="32" t="s">
        <v>24</v>
      </c>
      <c r="F529" s="22"/>
      <c r="G529" s="22"/>
      <c r="H529" s="22"/>
      <c r="I529" s="22"/>
    </row>
    <row r="530" spans="2:9" x14ac:dyDescent="0.25">
      <c r="B530" t="s">
        <v>13</v>
      </c>
      <c r="E530" s="35">
        <v>38.44</v>
      </c>
      <c r="F530" s="8"/>
      <c r="G530" s="36"/>
      <c r="H530" s="25"/>
      <c r="I530" s="26"/>
    </row>
    <row r="531" spans="2:9" x14ac:dyDescent="0.25">
      <c r="B531" t="s">
        <v>14</v>
      </c>
      <c r="E531" s="35">
        <v>92.14</v>
      </c>
      <c r="F531" s="8"/>
      <c r="G531" s="36"/>
      <c r="H531" s="25"/>
      <c r="I531" s="26"/>
    </row>
    <row r="532" spans="2:9" x14ac:dyDescent="0.25">
      <c r="B532" t="s">
        <v>15</v>
      </c>
      <c r="E532" s="35">
        <v>96.13</v>
      </c>
      <c r="F532" s="8"/>
      <c r="G532" s="36"/>
      <c r="H532" s="25"/>
      <c r="I532" s="26"/>
    </row>
    <row r="533" spans="2:9" x14ac:dyDescent="0.25">
      <c r="B533" t="s">
        <v>16</v>
      </c>
      <c r="E533" s="35">
        <v>131.66</v>
      </c>
      <c r="F533" s="8"/>
      <c r="G533" s="36"/>
      <c r="H533" s="25"/>
      <c r="I533" s="26"/>
    </row>
    <row r="534" spans="2:9" x14ac:dyDescent="0.25">
      <c r="C534" s="20"/>
    </row>
    <row r="535" spans="2:9" x14ac:dyDescent="0.25">
      <c r="B535" s="14" t="s">
        <v>17</v>
      </c>
      <c r="D535" s="20"/>
      <c r="E535" s="32" t="s">
        <v>24</v>
      </c>
      <c r="F535" s="22"/>
      <c r="G535" s="22"/>
      <c r="H535" s="22"/>
      <c r="I535" s="22"/>
    </row>
    <row r="536" spans="2:9" x14ac:dyDescent="0.25">
      <c r="B536" t="s">
        <v>18</v>
      </c>
      <c r="E536" s="35">
        <v>56.25</v>
      </c>
      <c r="F536" s="8"/>
      <c r="H536" s="25"/>
      <c r="I536" s="26"/>
    </row>
    <row r="537" spans="2:9" x14ac:dyDescent="0.25">
      <c r="B537" t="s">
        <v>19</v>
      </c>
      <c r="E537" s="35">
        <v>18.77</v>
      </c>
      <c r="F537" s="8"/>
      <c r="H537" s="25"/>
      <c r="I537" s="26"/>
    </row>
    <row r="538" spans="2:9" x14ac:dyDescent="0.25">
      <c r="B538" t="s">
        <v>20</v>
      </c>
      <c r="E538" s="35">
        <v>70.31</v>
      </c>
      <c r="F538" s="8"/>
      <c r="H538" s="25"/>
      <c r="I538" s="26"/>
    </row>
    <row r="539" spans="2:9" x14ac:dyDescent="0.25">
      <c r="B539" t="s">
        <v>21</v>
      </c>
      <c r="E539" s="35">
        <v>23.46</v>
      </c>
      <c r="F539" s="37"/>
      <c r="H539" s="25"/>
      <c r="I539" s="26"/>
    </row>
    <row r="540" spans="2:9" ht="13.8" thickBot="1" x14ac:dyDescent="0.3"/>
    <row r="541" spans="2:9" ht="15" thickTop="1" thickBot="1" x14ac:dyDescent="0.3">
      <c r="B541" s="5" t="s">
        <v>30</v>
      </c>
      <c r="E541" s="15">
        <f>12*E517+2*E527</f>
        <v>40351.54</v>
      </c>
    </row>
    <row r="542" spans="2:9" ht="22.2" thickTop="1" thickBot="1" x14ac:dyDescent="0.3">
      <c r="B542" s="16" t="s">
        <v>23</v>
      </c>
      <c r="E542" s="70"/>
    </row>
    <row r="543" spans="2:9" ht="13.8" thickTop="1" x14ac:dyDescent="0.25">
      <c r="E543" s="70"/>
      <c r="F543" s="75" t="s">
        <v>31</v>
      </c>
      <c r="G543" s="40">
        <f>E546/E541</f>
        <v>0.94740894647391394</v>
      </c>
      <c r="H543" s="76"/>
    </row>
    <row r="544" spans="2:9" ht="13.8" thickBot="1" x14ac:dyDescent="0.3">
      <c r="E544" s="70"/>
      <c r="F544" s="42">
        <f>E541-E546</f>
        <v>2122.1300000000047</v>
      </c>
      <c r="G544" s="43"/>
      <c r="H544" s="44">
        <f>1-G543</f>
        <v>5.2591053526086062E-2</v>
      </c>
    </row>
    <row r="545" spans="2:11" ht="14.4" thickTop="1" thickBot="1" x14ac:dyDescent="0.3">
      <c r="E545" s="70"/>
    </row>
    <row r="546" spans="2:11" ht="15" thickTop="1" thickBot="1" x14ac:dyDescent="0.3">
      <c r="B546" s="11" t="s">
        <v>33</v>
      </c>
      <c r="C546" s="11"/>
      <c r="D546" s="11"/>
      <c r="E546" s="45">
        <f>12*E517+E527</f>
        <v>38229.409999999996</v>
      </c>
      <c r="K546" s="36"/>
    </row>
    <row r="547" spans="2:11" ht="21.6" thickTop="1" x14ac:dyDescent="0.25">
      <c r="B547" s="16" t="s">
        <v>23</v>
      </c>
    </row>
    <row r="548" spans="2:11" x14ac:dyDescent="0.25">
      <c r="K548" s="46"/>
    </row>
    <row r="549" spans="2:11" hidden="1" x14ac:dyDescent="0.25">
      <c r="C549" s="26">
        <f>E541/1568</f>
        <v>25.734400510204082</v>
      </c>
      <c r="D549" s="26">
        <f>E541/1680</f>
        <v>24.018773809523811</v>
      </c>
      <c r="E549" s="26">
        <f>E546/1680</f>
        <v>22.755601190476188</v>
      </c>
      <c r="F549">
        <f>E549/C549</f>
        <v>0.88424835004231961</v>
      </c>
      <c r="G549">
        <f>D549/C549</f>
        <v>0.93333333333333335</v>
      </c>
      <c r="H549">
        <f>E546/E652</f>
        <v>0.88335818081324713</v>
      </c>
      <c r="K549" s="46"/>
    </row>
    <row r="550" spans="2:11" ht="13.8" thickBot="1" x14ac:dyDescent="0.3">
      <c r="C550" s="26"/>
      <c r="D550" s="26"/>
      <c r="E550" s="26"/>
      <c r="K550" s="46"/>
    </row>
    <row r="551" spans="2:11" ht="14.4" thickTop="1" x14ac:dyDescent="0.25">
      <c r="B551" s="47" t="s">
        <v>34</v>
      </c>
      <c r="C551" s="48" t="s">
        <v>35</v>
      </c>
      <c r="D551" s="49" t="s">
        <v>36</v>
      </c>
      <c r="E551" s="50"/>
      <c r="F551" s="50"/>
      <c r="G551" s="51"/>
      <c r="H551" s="52">
        <f>1-G549</f>
        <v>6.6666666666666652E-2</v>
      </c>
      <c r="K551" s="46"/>
    </row>
    <row r="552" spans="2:11" ht="13.8" x14ac:dyDescent="0.25">
      <c r="B552" s="47" t="s">
        <v>37</v>
      </c>
      <c r="C552" s="53"/>
      <c r="D552" s="54"/>
      <c r="E552" s="54"/>
      <c r="F552" s="54"/>
      <c r="G552" s="54"/>
      <c r="H552" s="55"/>
      <c r="K552" s="46"/>
    </row>
    <row r="553" spans="2:11" ht="14.4" thickBot="1" x14ac:dyDescent="0.3">
      <c r="B553" s="47" t="s">
        <v>38</v>
      </c>
      <c r="C553" s="56" t="s">
        <v>39</v>
      </c>
      <c r="D553" s="57" t="s">
        <v>40</v>
      </c>
      <c r="E553" s="58"/>
      <c r="F553" s="58"/>
      <c r="G553" s="59"/>
      <c r="H553" s="60">
        <f>1-F549</f>
        <v>0.11575164995768039</v>
      </c>
      <c r="K553" s="46"/>
    </row>
    <row r="554" spans="2:11" ht="13.8" thickTop="1" x14ac:dyDescent="0.25"/>
    <row r="555" spans="2:11" ht="13.8" thickBot="1" x14ac:dyDescent="0.3"/>
    <row r="556" spans="2:11" s="65" customFormat="1" ht="22.2" thickTop="1" thickBot="1" x14ac:dyDescent="0.45">
      <c r="B556" s="61" t="s">
        <v>41</v>
      </c>
      <c r="C556" s="62"/>
      <c r="D556" s="62"/>
      <c r="E556" s="62"/>
      <c r="F556" s="63">
        <f>E652-E546</f>
        <v>5047.9500000000116</v>
      </c>
      <c r="G556" s="62"/>
      <c r="H556" s="64">
        <f>1-H549</f>
        <v>0.11664181918675287</v>
      </c>
    </row>
    <row r="557" spans="2:11" ht="13.8" thickTop="1" x14ac:dyDescent="0.25"/>
    <row r="558" spans="2:11" x14ac:dyDescent="0.25">
      <c r="B558" s="17"/>
      <c r="C558" s="17"/>
      <c r="D558" s="17"/>
      <c r="E558" s="17"/>
      <c r="F558" s="17"/>
      <c r="G558" s="17"/>
      <c r="H558" s="17"/>
      <c r="I558" s="17"/>
    </row>
    <row r="560" spans="2:11" ht="22.5" customHeight="1" x14ac:dyDescent="0.4">
      <c r="B560" s="1" t="s">
        <v>42</v>
      </c>
    </row>
    <row r="562" spans="2:5" x14ac:dyDescent="0.25">
      <c r="B562" s="2" t="s">
        <v>0</v>
      </c>
      <c r="C562" s="78">
        <v>5</v>
      </c>
    </row>
    <row r="563" spans="2:5" x14ac:dyDescent="0.25">
      <c r="B563" s="2"/>
      <c r="C563" s="68"/>
    </row>
    <row r="564" spans="2:5" x14ac:dyDescent="0.25">
      <c r="B564" s="5" t="s">
        <v>1</v>
      </c>
      <c r="C564" s="67">
        <v>42.65</v>
      </c>
    </row>
    <row r="565" spans="2:5" x14ac:dyDescent="0.25">
      <c r="B565" s="2"/>
      <c r="C565" s="68"/>
    </row>
    <row r="566" spans="2:5" x14ac:dyDescent="0.25">
      <c r="B566" s="7" t="s">
        <v>2</v>
      </c>
      <c r="C566" s="68"/>
    </row>
    <row r="567" spans="2:5" x14ac:dyDescent="0.25">
      <c r="B567" t="s">
        <v>3</v>
      </c>
      <c r="C567" s="68"/>
      <c r="E567" s="8">
        <v>1109.05</v>
      </c>
    </row>
    <row r="568" spans="2:5" x14ac:dyDescent="0.25">
      <c r="B568" t="s">
        <v>4</v>
      </c>
      <c r="C568" s="68"/>
      <c r="E568" s="8">
        <f>C562*C564</f>
        <v>213.25</v>
      </c>
    </row>
    <row r="569" spans="2:5" x14ac:dyDescent="0.25">
      <c r="B569" t="s">
        <v>5</v>
      </c>
      <c r="C569" s="68"/>
      <c r="E569" s="8">
        <v>582.91999999999996</v>
      </c>
    </row>
    <row r="570" spans="2:5" x14ac:dyDescent="0.25">
      <c r="B570" t="s">
        <v>6</v>
      </c>
      <c r="C570" s="68"/>
      <c r="E570" s="8">
        <v>328.89</v>
      </c>
    </row>
    <row r="571" spans="2:5" x14ac:dyDescent="0.25">
      <c r="B571" t="s">
        <v>7</v>
      </c>
      <c r="C571" s="68"/>
      <c r="E571" s="8">
        <v>394.41</v>
      </c>
    </row>
    <row r="572" spans="2:5" x14ac:dyDescent="0.25">
      <c r="B572" t="s">
        <v>8</v>
      </c>
      <c r="C572" s="68"/>
      <c r="E572" s="8">
        <v>21.6</v>
      </c>
    </row>
    <row r="573" spans="2:5" x14ac:dyDescent="0.25">
      <c r="B573" t="s">
        <v>9</v>
      </c>
      <c r="C573" s="68"/>
      <c r="E573" s="8">
        <v>358.82</v>
      </c>
    </row>
    <row r="574" spans="2:5" ht="13.8" x14ac:dyDescent="0.25">
      <c r="B574" s="9"/>
      <c r="C574" s="68"/>
      <c r="E574" s="10">
        <f>SUM(E567:E573)</f>
        <v>3008.9399999999996</v>
      </c>
    </row>
    <row r="575" spans="2:5" x14ac:dyDescent="0.25">
      <c r="C575" s="68"/>
    </row>
    <row r="576" spans="2:5" x14ac:dyDescent="0.25">
      <c r="B576" s="7" t="s">
        <v>10</v>
      </c>
      <c r="C576" s="68"/>
    </row>
    <row r="577" spans="2:5" x14ac:dyDescent="0.25">
      <c r="B577" s="11" t="s">
        <v>11</v>
      </c>
      <c r="C577" s="69">
        <v>26.31</v>
      </c>
    </row>
    <row r="579" spans="2:5" x14ac:dyDescent="0.25">
      <c r="B579" t="s">
        <v>3</v>
      </c>
      <c r="E579" s="8">
        <v>684.36</v>
      </c>
    </row>
    <row r="580" spans="2:5" x14ac:dyDescent="0.25">
      <c r="B580" t="s">
        <v>4</v>
      </c>
      <c r="E580" s="8">
        <f>C562*C577</f>
        <v>131.54999999999998</v>
      </c>
    </row>
    <row r="581" spans="2:5" x14ac:dyDescent="0.25">
      <c r="B581" t="s">
        <v>5</v>
      </c>
      <c r="E581" s="8">
        <v>582.91999999999996</v>
      </c>
    </row>
    <row r="582" spans="2:5" x14ac:dyDescent="0.25">
      <c r="B582" t="s">
        <v>6</v>
      </c>
      <c r="E582" s="8">
        <v>328.89</v>
      </c>
    </row>
    <row r="583" spans="2:5" x14ac:dyDescent="0.25">
      <c r="B583" t="s">
        <v>7</v>
      </c>
      <c r="E583" s="8">
        <v>394.41</v>
      </c>
    </row>
    <row r="584" spans="2:5" ht="13.8" x14ac:dyDescent="0.25">
      <c r="B584" s="9"/>
      <c r="E584" s="13">
        <f>SUM(E579:E583)</f>
        <v>2122.1299999999997</v>
      </c>
    </row>
    <row r="586" spans="2:5" x14ac:dyDescent="0.25">
      <c r="B586" s="14" t="s">
        <v>12</v>
      </c>
    </row>
    <row r="587" spans="2:5" x14ac:dyDescent="0.25">
      <c r="B587" t="s">
        <v>13</v>
      </c>
      <c r="E587" s="8">
        <v>38.44</v>
      </c>
    </row>
    <row r="588" spans="2:5" x14ac:dyDescent="0.25">
      <c r="B588" t="s">
        <v>14</v>
      </c>
      <c r="E588" s="8">
        <v>92.14</v>
      </c>
    </row>
    <row r="589" spans="2:5" x14ac:dyDescent="0.25">
      <c r="B589" t="s">
        <v>15</v>
      </c>
      <c r="E589" s="8">
        <v>96.13</v>
      </c>
    </row>
    <row r="590" spans="2:5" x14ac:dyDescent="0.25">
      <c r="B590" t="s">
        <v>16</v>
      </c>
      <c r="E590" s="8">
        <v>131.66</v>
      </c>
    </row>
    <row r="592" spans="2:5" x14ac:dyDescent="0.25">
      <c r="B592" s="14" t="s">
        <v>17</v>
      </c>
      <c r="E592" s="22"/>
    </row>
    <row r="593" spans="2:9" x14ac:dyDescent="0.25">
      <c r="B593" t="s">
        <v>18</v>
      </c>
      <c r="E593" s="8">
        <v>56.25</v>
      </c>
    </row>
    <row r="594" spans="2:9" x14ac:dyDescent="0.25">
      <c r="B594" t="s">
        <v>19</v>
      </c>
      <c r="E594" s="8">
        <v>18.77</v>
      </c>
    </row>
    <row r="595" spans="2:9" x14ac:dyDescent="0.25">
      <c r="B595" t="s">
        <v>20</v>
      </c>
      <c r="E595" s="8">
        <v>70.31</v>
      </c>
    </row>
    <row r="596" spans="2:9" x14ac:dyDescent="0.25">
      <c r="B596" t="s">
        <v>21</v>
      </c>
      <c r="E596" s="8">
        <v>23.46</v>
      </c>
    </row>
    <row r="597" spans="2:9" ht="13.8" thickBot="1" x14ac:dyDescent="0.3"/>
    <row r="598" spans="2:9" ht="15" thickTop="1" thickBot="1" x14ac:dyDescent="0.3">
      <c r="B598" s="5" t="s">
        <v>43</v>
      </c>
      <c r="E598" s="15">
        <f>12*E574+2*E584</f>
        <v>40351.54</v>
      </c>
    </row>
    <row r="599" spans="2:9" ht="21.6" thickTop="1" x14ac:dyDescent="0.25">
      <c r="B599" s="16" t="s">
        <v>23</v>
      </c>
    </row>
    <row r="601" spans="2:9" ht="13.8" thickBot="1" x14ac:dyDescent="0.3"/>
    <row r="602" spans="2:9" ht="15" thickTop="1" thickBot="1" x14ac:dyDescent="0.3">
      <c r="B602" s="11" t="s">
        <v>44</v>
      </c>
      <c r="C602" s="11"/>
      <c r="E602" s="45">
        <f>E657-E598</f>
        <v>1251.6100000000006</v>
      </c>
    </row>
    <row r="603" spans="2:9" ht="52.5" customHeight="1" thickTop="1" x14ac:dyDescent="0.25">
      <c r="B603" s="16" t="s">
        <v>45</v>
      </c>
    </row>
    <row r="606" spans="2:9" x14ac:dyDescent="0.25">
      <c r="B606" s="17"/>
      <c r="C606" s="17"/>
      <c r="D606" s="17"/>
      <c r="E606" s="17"/>
      <c r="F606" s="17"/>
      <c r="G606" s="17"/>
      <c r="H606" s="17"/>
      <c r="I606" s="17"/>
    </row>
    <row r="608" spans="2:9" ht="22.5" customHeight="1" x14ac:dyDescent="0.4">
      <c r="B608" s="1" t="s">
        <v>46</v>
      </c>
    </row>
    <row r="610" spans="2:9" x14ac:dyDescent="0.25">
      <c r="B610" s="2" t="s">
        <v>0</v>
      </c>
      <c r="C610" s="79">
        <v>5</v>
      </c>
    </row>
    <row r="611" spans="2:9" x14ac:dyDescent="0.25">
      <c r="B611" s="2"/>
      <c r="C611" s="68"/>
    </row>
    <row r="612" spans="2:9" x14ac:dyDescent="0.25">
      <c r="B612" s="5" t="s">
        <v>47</v>
      </c>
      <c r="C612" s="67">
        <v>44.65</v>
      </c>
    </row>
    <row r="613" spans="2:9" x14ac:dyDescent="0.25">
      <c r="B613" s="2"/>
      <c r="C613" s="68"/>
    </row>
    <row r="614" spans="2:9" x14ac:dyDescent="0.25">
      <c r="B614" s="11" t="s">
        <v>48</v>
      </c>
      <c r="C614" s="69">
        <v>42.65</v>
      </c>
    </row>
    <row r="616" spans="2:9" s="20" customFormat="1" x14ac:dyDescent="0.25">
      <c r="E616" s="21" t="s">
        <v>49</v>
      </c>
      <c r="F616" s="22" t="s">
        <v>50</v>
      </c>
      <c r="H616" s="22" t="s">
        <v>51</v>
      </c>
      <c r="I616" s="22" t="s">
        <v>52</v>
      </c>
    </row>
    <row r="617" spans="2:9" x14ac:dyDescent="0.25">
      <c r="B617" t="s">
        <v>3</v>
      </c>
      <c r="E617" s="8">
        <v>1161.3</v>
      </c>
      <c r="F617" s="8">
        <v>1109.05</v>
      </c>
      <c r="G617" s="24">
        <f t="shared" ref="G617:G623" si="0">F617/E617</f>
        <v>0.95500731938344963</v>
      </c>
      <c r="H617" s="25">
        <f t="shared" ref="H617:H623" si="1">1-G617</f>
        <v>4.4992680616550373E-2</v>
      </c>
      <c r="I617" s="26">
        <f t="shared" ref="I617:I624" si="2">E617-F617</f>
        <v>52.25</v>
      </c>
    </row>
    <row r="618" spans="2:9" x14ac:dyDescent="0.25">
      <c r="B618" t="s">
        <v>4</v>
      </c>
      <c r="E618" s="8">
        <f>C612*C610</f>
        <v>223.25</v>
      </c>
      <c r="F618" s="8">
        <f>C610*C614</f>
        <v>213.25</v>
      </c>
      <c r="G618" s="24">
        <f t="shared" si="0"/>
        <v>0.95520716685330342</v>
      </c>
      <c r="H618" s="25">
        <f t="shared" si="1"/>
        <v>4.4792833146696576E-2</v>
      </c>
      <c r="I618" s="26">
        <f t="shared" si="2"/>
        <v>10</v>
      </c>
    </row>
    <row r="619" spans="2:9" x14ac:dyDescent="0.25">
      <c r="B619" t="s">
        <v>5</v>
      </c>
      <c r="E619" s="8">
        <v>613.6</v>
      </c>
      <c r="F619" s="8">
        <v>582.91999999999996</v>
      </c>
      <c r="G619" s="24">
        <f t="shared" si="0"/>
        <v>0.94999999999999984</v>
      </c>
      <c r="H619" s="25">
        <f t="shared" si="1"/>
        <v>5.0000000000000155E-2</v>
      </c>
      <c r="I619" s="26">
        <f t="shared" si="2"/>
        <v>30.680000000000064</v>
      </c>
    </row>
    <row r="620" spans="2:9" x14ac:dyDescent="0.25">
      <c r="B620" t="s">
        <v>6</v>
      </c>
      <c r="E620" s="8">
        <v>342.59</v>
      </c>
      <c r="F620" s="8">
        <v>328.89</v>
      </c>
      <c r="G620" s="24">
        <f t="shared" si="0"/>
        <v>0.96001050818762956</v>
      </c>
      <c r="H620" s="25">
        <f t="shared" si="1"/>
        <v>3.9989491812370437E-2</v>
      </c>
      <c r="I620" s="26">
        <f t="shared" si="2"/>
        <v>13.699999999999989</v>
      </c>
    </row>
    <row r="621" spans="2:9" x14ac:dyDescent="0.25">
      <c r="B621" t="s">
        <v>7</v>
      </c>
      <c r="E621" s="8">
        <v>410.84</v>
      </c>
      <c r="F621" s="8">
        <v>394.41</v>
      </c>
      <c r="G621" s="24">
        <f t="shared" si="0"/>
        <v>0.96000876253529366</v>
      </c>
      <c r="H621" s="25">
        <f t="shared" si="1"/>
        <v>3.9991237464706342E-2</v>
      </c>
      <c r="I621" s="26">
        <f t="shared" si="2"/>
        <v>16.42999999999995</v>
      </c>
    </row>
    <row r="622" spans="2:9" x14ac:dyDescent="0.25">
      <c r="B622" t="s">
        <v>8</v>
      </c>
      <c r="E622" s="8">
        <v>22.5</v>
      </c>
      <c r="F622" s="8">
        <v>21.6</v>
      </c>
      <c r="G622" s="24">
        <f t="shared" si="0"/>
        <v>0.96000000000000008</v>
      </c>
      <c r="H622" s="25">
        <f t="shared" si="1"/>
        <v>3.9999999999999925E-2</v>
      </c>
      <c r="I622" s="26">
        <f t="shared" si="2"/>
        <v>0.89999999999999858</v>
      </c>
    </row>
    <row r="623" spans="2:9" x14ac:dyDescent="0.25">
      <c r="B623" t="s">
        <v>9</v>
      </c>
      <c r="E623" s="8">
        <v>373.77</v>
      </c>
      <c r="F623" s="8">
        <v>358.82</v>
      </c>
      <c r="G623" s="24">
        <f t="shared" si="0"/>
        <v>0.96000214035369347</v>
      </c>
      <c r="H623" s="25">
        <f t="shared" si="1"/>
        <v>3.9997859646306533E-2</v>
      </c>
      <c r="I623" s="26">
        <f t="shared" si="2"/>
        <v>14.949999999999989</v>
      </c>
    </row>
    <row r="624" spans="2:9" s="9" customFormat="1" ht="13.8" x14ac:dyDescent="0.25">
      <c r="E624" s="28">
        <f>SUM(E617:E623)</f>
        <v>3147.8500000000004</v>
      </c>
      <c r="F624" s="28">
        <f>SUM(F617:F623)</f>
        <v>3008.9399999999996</v>
      </c>
      <c r="G624" s="29"/>
      <c r="H624" s="30"/>
      <c r="I624" s="30">
        <f t="shared" si="2"/>
        <v>138.91000000000076</v>
      </c>
    </row>
    <row r="625" spans="2:9" x14ac:dyDescent="0.25">
      <c r="E625" s="13"/>
      <c r="F625" s="13"/>
      <c r="G625" s="66"/>
      <c r="H625" s="74"/>
    </row>
    <row r="626" spans="2:9" x14ac:dyDescent="0.25">
      <c r="B626" s="5" t="s">
        <v>53</v>
      </c>
      <c r="C626" s="67">
        <v>44.65</v>
      </c>
      <c r="D626" s="5"/>
      <c r="E626" s="5" t="s">
        <v>54</v>
      </c>
      <c r="F626" s="67">
        <v>1161.3</v>
      </c>
    </row>
    <row r="627" spans="2:9" x14ac:dyDescent="0.25">
      <c r="C627" s="68"/>
      <c r="F627" s="68"/>
    </row>
    <row r="628" spans="2:9" x14ac:dyDescent="0.25">
      <c r="B628" s="11" t="s">
        <v>55</v>
      </c>
      <c r="C628" s="69">
        <v>23.98</v>
      </c>
      <c r="D628" s="11"/>
      <c r="E628" s="11" t="s">
        <v>56</v>
      </c>
      <c r="F628" s="69">
        <v>623.62</v>
      </c>
    </row>
    <row r="630" spans="2:9" s="20" customFormat="1" x14ac:dyDescent="0.25">
      <c r="C630"/>
      <c r="E630" s="32" t="s">
        <v>57</v>
      </c>
      <c r="F630" s="22" t="s">
        <v>58</v>
      </c>
      <c r="G630" s="22"/>
      <c r="H630" s="22" t="s">
        <v>51</v>
      </c>
      <c r="I630" s="22" t="s">
        <v>52</v>
      </c>
    </row>
    <row r="631" spans="2:9" x14ac:dyDescent="0.25">
      <c r="B631" t="s">
        <v>3</v>
      </c>
      <c r="E631" s="8">
        <v>1161.3</v>
      </c>
      <c r="F631" s="8">
        <v>623.62</v>
      </c>
      <c r="G631">
        <f>F631/E631</f>
        <v>0.53700163609747698</v>
      </c>
      <c r="H631" s="25">
        <f>1-G631</f>
        <v>0.46299836390252302</v>
      </c>
      <c r="I631" s="26">
        <f t="shared" ref="I631:I636" si="3">E631-F631</f>
        <v>537.67999999999995</v>
      </c>
    </row>
    <row r="632" spans="2:9" x14ac:dyDescent="0.25">
      <c r="B632" t="s">
        <v>4</v>
      </c>
      <c r="E632" s="8">
        <f>C610*C626</f>
        <v>223.25</v>
      </c>
      <c r="F632" s="8">
        <f>C610*C628</f>
        <v>119.9</v>
      </c>
      <c r="G632">
        <f>F632/E632</f>
        <v>0.53706606942889146</v>
      </c>
      <c r="H632" s="25">
        <f>1-G632</f>
        <v>0.46293393057110854</v>
      </c>
      <c r="I632" s="26">
        <f t="shared" si="3"/>
        <v>103.35</v>
      </c>
    </row>
    <row r="633" spans="2:9" x14ac:dyDescent="0.25">
      <c r="B633" t="s">
        <v>5</v>
      </c>
      <c r="E633" s="8">
        <v>613.6</v>
      </c>
      <c r="F633" s="8">
        <v>582.91999999999996</v>
      </c>
      <c r="G633">
        <f>F633/E633</f>
        <v>0.94999999999999984</v>
      </c>
      <c r="H633" s="25">
        <f>1-G633</f>
        <v>5.0000000000000155E-2</v>
      </c>
      <c r="I633" s="26">
        <f t="shared" si="3"/>
        <v>30.680000000000064</v>
      </c>
    </row>
    <row r="634" spans="2:9" ht="13.8" x14ac:dyDescent="0.25">
      <c r="B634" t="s">
        <v>6</v>
      </c>
      <c r="C634" s="9"/>
      <c r="E634" s="8">
        <v>342.59</v>
      </c>
      <c r="F634" s="8">
        <v>328.89</v>
      </c>
      <c r="G634">
        <f>F634/E634</f>
        <v>0.96001050818762956</v>
      </c>
      <c r="H634" s="25">
        <f>1-G634</f>
        <v>3.9989491812370437E-2</v>
      </c>
      <c r="I634" s="26">
        <f t="shared" si="3"/>
        <v>13.699999999999989</v>
      </c>
    </row>
    <row r="635" spans="2:9" x14ac:dyDescent="0.25">
      <c r="B635" t="s">
        <v>7</v>
      </c>
      <c r="E635" s="8">
        <v>410.84</v>
      </c>
      <c r="F635" s="8">
        <v>394.41</v>
      </c>
      <c r="G635">
        <f>F635/E635</f>
        <v>0.96000876253529366</v>
      </c>
      <c r="H635" s="25">
        <f>1-G635</f>
        <v>3.9991237464706342E-2</v>
      </c>
      <c r="I635" s="26">
        <f t="shared" si="3"/>
        <v>16.42999999999995</v>
      </c>
    </row>
    <row r="636" spans="2:9" s="9" customFormat="1" ht="13.8" x14ac:dyDescent="0.25">
      <c r="C636"/>
      <c r="E636" s="28">
        <f>SUM(E631:E635)</f>
        <v>2751.5800000000004</v>
      </c>
      <c r="F636" s="28">
        <f>SUM(F631:F635)</f>
        <v>2049.7399999999998</v>
      </c>
      <c r="I636" s="30">
        <f t="shared" si="3"/>
        <v>701.8400000000006</v>
      </c>
    </row>
    <row r="639" spans="2:9" s="20" customFormat="1" x14ac:dyDescent="0.25">
      <c r="B639" s="14" t="s">
        <v>12</v>
      </c>
      <c r="C639"/>
      <c r="E639" s="32" t="s">
        <v>49</v>
      </c>
      <c r="F639" s="22" t="s">
        <v>59</v>
      </c>
      <c r="G639" s="22"/>
      <c r="H639" s="22" t="s">
        <v>51</v>
      </c>
      <c r="I639" s="22" t="s">
        <v>52</v>
      </c>
    </row>
    <row r="640" spans="2:9" x14ac:dyDescent="0.25">
      <c r="B640" t="s">
        <v>13</v>
      </c>
      <c r="E640" s="8">
        <v>40.04</v>
      </c>
      <c r="F640" s="8">
        <v>38.44</v>
      </c>
      <c r="G640" s="36">
        <f>F640/E640</f>
        <v>0.96003996003995995</v>
      </c>
      <c r="H640" s="25">
        <f>1-G640</f>
        <v>3.996003996004005E-2</v>
      </c>
      <c r="I640" s="26">
        <f>E640-F640</f>
        <v>1.6000000000000014</v>
      </c>
    </row>
    <row r="641" spans="2:9" x14ac:dyDescent="0.25">
      <c r="B641" t="s">
        <v>14</v>
      </c>
      <c r="E641" s="8">
        <v>95.97</v>
      </c>
      <c r="F641" s="8">
        <v>92.14</v>
      </c>
      <c r="G641" s="36">
        <f>F641/E641</f>
        <v>0.96009169532145466</v>
      </c>
      <c r="H641" s="25">
        <f>1-G641</f>
        <v>3.9908304678545337E-2</v>
      </c>
      <c r="I641" s="26">
        <f>E641-F641</f>
        <v>3.8299999999999983</v>
      </c>
    </row>
    <row r="642" spans="2:9" x14ac:dyDescent="0.25">
      <c r="B642" t="s">
        <v>15</v>
      </c>
      <c r="E642" s="8">
        <v>100.13</v>
      </c>
      <c r="F642" s="8">
        <v>96.13</v>
      </c>
      <c r="G642" s="36">
        <f>F642/E642</f>
        <v>0.96005193248776588</v>
      </c>
      <c r="H642" s="25">
        <f>1-G642</f>
        <v>3.994806751223412E-2</v>
      </c>
      <c r="I642" s="26">
        <f>E642-F642</f>
        <v>4</v>
      </c>
    </row>
    <row r="643" spans="2:9" x14ac:dyDescent="0.25">
      <c r="B643" t="s">
        <v>16</v>
      </c>
      <c r="E643" s="8">
        <v>137.13999999999999</v>
      </c>
      <c r="F643" s="8">
        <v>131.66</v>
      </c>
      <c r="G643" s="36">
        <f>F643/E643</f>
        <v>0.96004083418404562</v>
      </c>
      <c r="H643" s="25">
        <f>1-G643</f>
        <v>3.9959165815954378E-2</v>
      </c>
      <c r="I643" s="26">
        <f>E643-F643</f>
        <v>5.4799999999999898</v>
      </c>
    </row>
    <row r="645" spans="2:9" s="20" customFormat="1" x14ac:dyDescent="0.25">
      <c r="B645" s="14" t="s">
        <v>17</v>
      </c>
      <c r="C645"/>
      <c r="E645" s="32" t="s">
        <v>49</v>
      </c>
      <c r="F645" s="22" t="s">
        <v>59</v>
      </c>
      <c r="G645" s="22"/>
      <c r="H645" s="22" t="s">
        <v>51</v>
      </c>
      <c r="I645" s="22" t="s">
        <v>52</v>
      </c>
    </row>
    <row r="646" spans="2:9" x14ac:dyDescent="0.25">
      <c r="B646" t="s">
        <v>18</v>
      </c>
      <c r="E646" s="8">
        <v>58.59</v>
      </c>
      <c r="F646" s="8">
        <v>56.25</v>
      </c>
      <c r="G646">
        <f>F646/E646</f>
        <v>0.96006144393241166</v>
      </c>
      <c r="H646" s="25">
        <f>1-G646</f>
        <v>3.9938556067588338E-2</v>
      </c>
      <c r="I646" s="26">
        <f>E646-F646</f>
        <v>2.3400000000000034</v>
      </c>
    </row>
    <row r="647" spans="2:9" x14ac:dyDescent="0.25">
      <c r="B647" t="s">
        <v>19</v>
      </c>
      <c r="E647" s="8">
        <v>19.55</v>
      </c>
      <c r="F647" s="8">
        <v>18.77</v>
      </c>
      <c r="G647">
        <f>F647/E647</f>
        <v>0.96010230179028122</v>
      </c>
      <c r="H647" s="25">
        <f>1-G647</f>
        <v>3.9897698209718779E-2</v>
      </c>
      <c r="I647" s="26">
        <f>E647-F647</f>
        <v>0.78000000000000114</v>
      </c>
    </row>
    <row r="648" spans="2:9" x14ac:dyDescent="0.25">
      <c r="B648" t="s">
        <v>20</v>
      </c>
      <c r="E648" s="8">
        <v>73.23</v>
      </c>
      <c r="F648" s="8">
        <v>70.31</v>
      </c>
      <c r="G648">
        <f>F648/E648</f>
        <v>0.96012563157176023</v>
      </c>
      <c r="H648" s="25">
        <f>1-G648</f>
        <v>3.987436842823977E-2</v>
      </c>
      <c r="I648" s="26">
        <f>E648-F648</f>
        <v>2.9200000000000017</v>
      </c>
    </row>
    <row r="649" spans="2:9" x14ac:dyDescent="0.25">
      <c r="B649" t="s">
        <v>21</v>
      </c>
      <c r="E649" s="8">
        <v>24.43</v>
      </c>
      <c r="F649" s="37">
        <v>23.46</v>
      </c>
      <c r="G649">
        <f>F649/E649</f>
        <v>0.9602947196070406</v>
      </c>
      <c r="H649" s="25">
        <f>1-G649</f>
        <v>3.9705280392959397E-2</v>
      </c>
      <c r="I649" s="26">
        <f>E649-F649</f>
        <v>0.96999999999999886</v>
      </c>
    </row>
    <row r="651" spans="2:9" ht="13.8" thickBot="1" x14ac:dyDescent="0.3"/>
    <row r="652" spans="2:9" ht="15" thickTop="1" thickBot="1" x14ac:dyDescent="0.3">
      <c r="B652" s="5" t="s">
        <v>60</v>
      </c>
      <c r="E652" s="15">
        <f>12*E624+2*E636</f>
        <v>43277.360000000008</v>
      </c>
    </row>
    <row r="653" spans="2:9" ht="22.2" thickTop="1" thickBot="1" x14ac:dyDescent="0.3">
      <c r="B653" s="16" t="s">
        <v>23</v>
      </c>
      <c r="E653" s="70"/>
    </row>
    <row r="654" spans="2:9" ht="13.8" thickTop="1" x14ac:dyDescent="0.25">
      <c r="E654" s="70"/>
      <c r="F654" s="39" t="s">
        <v>31</v>
      </c>
      <c r="G654" s="71">
        <f>E657/E652</f>
        <v>0.9613144147424888</v>
      </c>
      <c r="H654" s="41" t="s">
        <v>32</v>
      </c>
    </row>
    <row r="655" spans="2:9" ht="13.8" thickBot="1" x14ac:dyDescent="0.3">
      <c r="E655" s="70"/>
      <c r="F655" s="42">
        <f>E652-E657</f>
        <v>1674.2100000000064</v>
      </c>
      <c r="G655" s="72"/>
      <c r="H655" s="44">
        <f>1-G654</f>
        <v>3.8685585257511201E-2</v>
      </c>
    </row>
    <row r="656" spans="2:9" ht="14.4" thickTop="1" thickBot="1" x14ac:dyDescent="0.3">
      <c r="E656" s="70"/>
    </row>
    <row r="657" spans="2:5" ht="15" thickTop="1" thickBot="1" x14ac:dyDescent="0.3">
      <c r="B657" s="11" t="s">
        <v>61</v>
      </c>
      <c r="C657" s="11"/>
      <c r="D657" s="11"/>
      <c r="E657" s="45">
        <f>5*E624+7*F624+E636+F636</f>
        <v>41603.15</v>
      </c>
    </row>
    <row r="658" spans="2:5" ht="21.6" thickTop="1" x14ac:dyDescent="0.25">
      <c r="B658" s="16" t="s">
        <v>23</v>
      </c>
    </row>
  </sheetData>
  <dataValidations count="1">
    <dataValidation type="list" allowBlank="1" showInputMessage="1" showErrorMessage="1" sqref="F505">
      <formula1>VACACIONES</formula1>
    </dataValidation>
  </dataValidations>
  <pageMargins left="0.78740157480314965" right="0.78740157480314965" top="0.98425196850393704" bottom="0.98425196850393704" header="0" footer="0"/>
  <pageSetup paperSize="9" scale="59" orientation="landscape" r:id="rId1"/>
  <headerFooter alignWithMargins="0"/>
  <rowBreaks count="2" manualBreakCount="2">
    <brk id="557" max="16383" man="1"/>
    <brk id="6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22 3</vt:lpstr>
      <vt:lpstr>22 10</vt:lpstr>
      <vt:lpstr>23 4</vt:lpstr>
      <vt:lpstr>23 7</vt:lpstr>
      <vt:lpstr>23 12</vt:lpstr>
      <vt:lpstr>24 11</vt:lpstr>
      <vt:lpstr>24 12</vt:lpstr>
      <vt:lpstr>24 13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Usuario</cp:lastModifiedBy>
  <dcterms:created xsi:type="dcterms:W3CDTF">2016-01-16T16:55:09Z</dcterms:created>
  <dcterms:modified xsi:type="dcterms:W3CDTF">2023-11-18T23:37:54Z</dcterms:modified>
</cp:coreProperties>
</file>