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 MANOLO 1-10-23\SIVECAL\SIVECAL 23\RETRIBUCIONES\"/>
    </mc:Choice>
  </mc:AlternateContent>
  <bookViews>
    <workbookView xWindow="0" yWindow="0" windowWidth="23040" windowHeight="9192"/>
  </bookViews>
  <sheets>
    <sheet name="22 10" sheetId="1" r:id="rId1"/>
    <sheet name="22 13" sheetId="2" r:id="rId2"/>
    <sheet name="23" sheetId="3" r:id="rId3"/>
    <sheet name="24 12" sheetId="4" r:id="rId4"/>
    <sheet name="24 13" sheetId="5" r:id="rId5"/>
  </sheets>
  <definedNames>
    <definedName name="VACACIONES">#REF!</definedName>
  </definedNames>
  <calcPr calcId="162913"/>
</workbook>
</file>

<file path=xl/calcChain.xml><?xml version="1.0" encoding="utf-8"?>
<calcChain xmlns="http://schemas.openxmlformats.org/spreadsheetml/2006/main">
  <c r="E30" i="1" l="1"/>
  <c r="E26" i="1"/>
  <c r="E31" i="1" s="1"/>
  <c r="E19" i="1"/>
  <c r="E13" i="1"/>
  <c r="E20" i="1" s="1"/>
  <c r="E30" i="2"/>
  <c r="E26" i="2"/>
  <c r="E31" i="2" s="1"/>
  <c r="E19" i="2"/>
  <c r="E13" i="2"/>
  <c r="E20" i="2" s="1"/>
  <c r="E28" i="3"/>
  <c r="E25" i="3"/>
  <c r="E29" i="3" s="1"/>
  <c r="E18" i="3"/>
  <c r="E13" i="3"/>
  <c r="E19" i="3" s="1"/>
  <c r="E30" i="4"/>
  <c r="E26" i="4"/>
  <c r="E19" i="4"/>
  <c r="E13" i="4"/>
  <c r="E30" i="5"/>
  <c r="E26" i="5"/>
  <c r="E19" i="5"/>
  <c r="E13" i="5"/>
  <c r="E20" i="5" s="1"/>
  <c r="E38" i="1" l="1"/>
  <c r="E38" i="2"/>
  <c r="E36" i="3"/>
  <c r="E20" i="4"/>
  <c r="E31" i="4"/>
  <c r="E38" i="4"/>
  <c r="E31" i="5"/>
  <c r="E38" i="5" s="1"/>
  <c r="E72" i="1"/>
  <c r="E68" i="1"/>
  <c r="E73" i="1" s="1"/>
  <c r="E61" i="1"/>
  <c r="E55" i="1"/>
  <c r="E62" i="1" s="1"/>
  <c r="E72" i="2"/>
  <c r="E68" i="2"/>
  <c r="E61" i="2"/>
  <c r="E55" i="2"/>
  <c r="E70" i="3"/>
  <c r="E67" i="3"/>
  <c r="E60" i="3"/>
  <c r="E55" i="3"/>
  <c r="E61" i="3" s="1"/>
  <c r="E72" i="4"/>
  <c r="E68" i="4"/>
  <c r="E73" i="4" s="1"/>
  <c r="E61" i="4"/>
  <c r="E55" i="4"/>
  <c r="E62" i="4" s="1"/>
  <c r="E71" i="5"/>
  <c r="E67" i="5"/>
  <c r="E72" i="5" s="1"/>
  <c r="E60" i="5"/>
  <c r="E54" i="5"/>
  <c r="E61" i="5" s="1"/>
  <c r="E71" i="3" l="1"/>
  <c r="E78" i="3" s="1"/>
  <c r="E80" i="1"/>
  <c r="E73" i="2"/>
  <c r="E62" i="2"/>
  <c r="E80" i="4"/>
  <c r="E79" i="5"/>
  <c r="E114" i="5"/>
  <c r="E110" i="5"/>
  <c r="E115" i="5" s="1"/>
  <c r="E103" i="5"/>
  <c r="E97" i="5"/>
  <c r="E104" i="5" s="1"/>
  <c r="E122" i="5" s="1"/>
  <c r="E116" i="4"/>
  <c r="E112" i="4"/>
  <c r="E117" i="4" s="1"/>
  <c r="E105" i="4"/>
  <c r="E99" i="4"/>
  <c r="E106" i="4" s="1"/>
  <c r="E111" i="3"/>
  <c r="E108" i="3"/>
  <c r="E101" i="3"/>
  <c r="E96" i="3"/>
  <c r="E102" i="3" s="1"/>
  <c r="E115" i="2"/>
  <c r="E111" i="2"/>
  <c r="E116" i="2" s="1"/>
  <c r="E104" i="2"/>
  <c r="E98" i="2"/>
  <c r="E105" i="2" s="1"/>
  <c r="E123" i="2" s="1"/>
  <c r="E115" i="1"/>
  <c r="E111" i="1"/>
  <c r="E116" i="1" s="1"/>
  <c r="E104" i="1"/>
  <c r="E98" i="1"/>
  <c r="E105" i="1" s="1"/>
  <c r="E112" i="3" l="1"/>
  <c r="E119" i="3" s="1"/>
  <c r="E80" i="2"/>
  <c r="E124" i="4"/>
  <c r="E123" i="1"/>
  <c r="E158" i="1"/>
  <c r="E154" i="1"/>
  <c r="E159" i="1" s="1"/>
  <c r="E147" i="1"/>
  <c r="E141" i="1"/>
  <c r="E148" i="1" s="1"/>
  <c r="E162" i="2"/>
  <c r="E158" i="2"/>
  <c r="E163" i="2" s="1"/>
  <c r="E151" i="2"/>
  <c r="E145" i="2"/>
  <c r="E160" i="4"/>
  <c r="E153" i="3"/>
  <c r="E143" i="3"/>
  <c r="E150" i="3"/>
  <c r="E138" i="3"/>
  <c r="E155" i="5"/>
  <c r="E142" i="5"/>
  <c r="E159" i="5"/>
  <c r="E148" i="5"/>
  <c r="E149" i="4"/>
  <c r="E143" i="4"/>
  <c r="E152" i="2" l="1"/>
  <c r="E144" i="3"/>
  <c r="E154" i="3"/>
  <c r="E166" i="1"/>
  <c r="E170" i="2"/>
  <c r="E156" i="4"/>
  <c r="E161" i="4" s="1"/>
  <c r="E150" i="4"/>
  <c r="E149" i="5"/>
  <c r="E160" i="5"/>
  <c r="E161" i="3" l="1"/>
  <c r="E168" i="4"/>
  <c r="E167" i="5"/>
  <c r="E186" i="3"/>
  <c r="E189" i="3" s="1"/>
  <c r="E197" i="4"/>
  <c r="E201" i="4" s="1"/>
  <c r="E185" i="4"/>
  <c r="E191" i="4" s="1"/>
  <c r="E211" i="3"/>
  <c r="E216" i="3" s="1"/>
  <c r="E222" i="3"/>
  <c r="E225" i="3" s="1"/>
  <c r="E223" i="2"/>
  <c r="E229" i="2" s="1"/>
  <c r="E235" i="2"/>
  <c r="E239" i="2" s="1"/>
  <c r="E197" i="2"/>
  <c r="E201" i="2"/>
  <c r="E185" i="2"/>
  <c r="E191" i="2" s="1"/>
  <c r="E179" i="1"/>
  <c r="E208" i="4" l="1"/>
  <c r="E246" i="2"/>
  <c r="E208" i="2"/>
  <c r="E232" i="3"/>
  <c r="E235" i="4"/>
  <c r="E239" i="4" s="1"/>
  <c r="E223" i="4"/>
  <c r="E229" i="4" s="1"/>
  <c r="E246" i="4" l="1"/>
  <c r="E196" i="5"/>
  <c r="E175" i="3"/>
  <c r="E180" i="3" s="1"/>
  <c r="E196" i="3" s="1"/>
  <c r="E191" i="1"/>
  <c r="E184" i="5"/>
  <c r="E195" i="1" l="1"/>
  <c r="E185" i="1"/>
  <c r="E200" i="5"/>
  <c r="E190" i="5"/>
  <c r="E202" i="1" l="1"/>
  <c r="E207" i="5"/>
  <c r="E222" i="5"/>
  <c r="E234" i="5" l="1"/>
  <c r="E238" i="5" s="1"/>
  <c r="E228" i="5"/>
  <c r="E229" i="1"/>
  <c r="E233" i="1" s="1"/>
  <c r="E217" i="1"/>
  <c r="E223" i="1" s="1"/>
  <c r="E240" i="1" l="1"/>
  <c r="E245" i="5"/>
  <c r="F271" i="5"/>
  <c r="F275" i="5" s="1"/>
  <c r="F259" i="5"/>
  <c r="F265" i="5" s="1"/>
  <c r="F274" i="4"/>
  <c r="F278" i="4" s="1"/>
  <c r="F262" i="4"/>
  <c r="F268" i="4" s="1"/>
  <c r="F257" i="3"/>
  <c r="F260" i="3" s="1"/>
  <c r="F246" i="3"/>
  <c r="F251" i="3" s="1"/>
  <c r="F272" i="2"/>
  <c r="F276" i="2" s="1"/>
  <c r="F260" i="2"/>
  <c r="F266" i="2" s="1"/>
  <c r="F267" i="1"/>
  <c r="F271" i="1" s="1"/>
  <c r="F255" i="1"/>
  <c r="F261" i="1" s="1"/>
  <c r="E274" i="4"/>
  <c r="E278" i="4" s="1"/>
  <c r="E262" i="4"/>
  <c r="E268" i="4" s="1"/>
  <c r="E257" i="3"/>
  <c r="E260" i="3" s="1"/>
  <c r="E246" i="3"/>
  <c r="E251" i="3" s="1"/>
  <c r="E272" i="2"/>
  <c r="E276" i="2" s="1"/>
  <c r="E260" i="2"/>
  <c r="E266" i="2" s="1"/>
  <c r="E267" i="1"/>
  <c r="E271" i="1" s="1"/>
  <c r="E255" i="1"/>
  <c r="E261" i="1" s="1"/>
  <c r="E271" i="5"/>
  <c r="E275" i="5" s="1"/>
  <c r="E259" i="5"/>
  <c r="E265" i="5" s="1"/>
  <c r="F297" i="5"/>
  <c r="F303" i="5" s="1"/>
  <c r="F300" i="4"/>
  <c r="F306" i="4" s="1"/>
  <c r="F282" i="3"/>
  <c r="F287" i="3" s="1"/>
  <c r="F298" i="2"/>
  <c r="F304" i="2" s="1"/>
  <c r="F309" i="5"/>
  <c r="F313" i="5" s="1"/>
  <c r="F312" i="4"/>
  <c r="F316" i="4" s="1"/>
  <c r="F293" i="3"/>
  <c r="F296" i="3" s="1"/>
  <c r="F310" i="2"/>
  <c r="F314" i="2" s="1"/>
  <c r="F305" i="1"/>
  <c r="F309" i="1" s="1"/>
  <c r="F293" i="1"/>
  <c r="F299" i="1" s="1"/>
  <c r="F283" i="2" l="1"/>
  <c r="E283" i="2"/>
  <c r="E285" i="4"/>
  <c r="F285" i="4"/>
  <c r="F278" i="1"/>
  <c r="F282" i="5"/>
  <c r="E282" i="5"/>
  <c r="F267" i="3"/>
  <c r="E267" i="3"/>
  <c r="E278" i="1"/>
  <c r="E309" i="5"/>
  <c r="E313" i="5" s="1"/>
  <c r="E297" i="5"/>
  <c r="E303" i="5" s="1"/>
  <c r="E348" i="4"/>
  <c r="E352" i="4" s="1"/>
  <c r="E336" i="4"/>
  <c r="E342" i="4" s="1"/>
  <c r="E312" i="4"/>
  <c r="E316" i="4" s="1"/>
  <c r="E300" i="4"/>
  <c r="E306" i="4" s="1"/>
  <c r="E293" i="3"/>
  <c r="E296" i="3" s="1"/>
  <c r="E282" i="3"/>
  <c r="E287" i="3" s="1"/>
  <c r="E310" i="2"/>
  <c r="E314" i="2" s="1"/>
  <c r="E298" i="2"/>
  <c r="E304" i="2" s="1"/>
  <c r="E305" i="1"/>
  <c r="E309" i="1" s="1"/>
  <c r="E293" i="1"/>
  <c r="E299" i="1" s="1"/>
  <c r="E321" i="2" l="1"/>
  <c r="E323" i="4"/>
  <c r="E320" i="5"/>
  <c r="E303" i="3"/>
  <c r="E316" i="1"/>
  <c r="E359" i="4"/>
  <c r="E345" i="5"/>
  <c r="E349" i="5" s="1"/>
  <c r="E333" i="5"/>
  <c r="E339" i="5" s="1"/>
  <c r="E329" i="3"/>
  <c r="E332" i="3" s="1"/>
  <c r="E318" i="3"/>
  <c r="E323" i="3" s="1"/>
  <c r="E346" i="2"/>
  <c r="E350" i="2" s="1"/>
  <c r="E334" i="2"/>
  <c r="E340" i="2" s="1"/>
  <c r="E356" i="5" l="1"/>
  <c r="E357" i="2"/>
  <c r="E339" i="3"/>
  <c r="E341" i="1" l="1"/>
  <c r="E345" i="1" s="1"/>
  <c r="E329" i="1"/>
  <c r="E335" i="1" s="1"/>
  <c r="E352" i="1" l="1"/>
  <c r="E381" i="5"/>
  <c r="E385" i="5" s="1"/>
  <c r="E369" i="5"/>
  <c r="E375" i="5" s="1"/>
  <c r="E384" i="4"/>
  <c r="E388" i="4" s="1"/>
  <c r="E372" i="4"/>
  <c r="E378" i="4" s="1"/>
  <c r="E363" i="3"/>
  <c r="E366" i="3" s="1"/>
  <c r="E352" i="3"/>
  <c r="E357" i="3" s="1"/>
  <c r="E382" i="2"/>
  <c r="E386" i="2" s="1"/>
  <c r="E370" i="2"/>
  <c r="E376" i="2" s="1"/>
  <c r="E377" i="1"/>
  <c r="E381" i="1" s="1"/>
  <c r="E365" i="1"/>
  <c r="E371" i="1" s="1"/>
  <c r="I559" i="5"/>
  <c r="G559" i="5"/>
  <c r="H559" i="5" s="1"/>
  <c r="I558" i="5"/>
  <c r="G558" i="5"/>
  <c r="H558" i="5" s="1"/>
  <c r="I557" i="5"/>
  <c r="G557" i="5"/>
  <c r="H557" i="5" s="1"/>
  <c r="I553" i="5"/>
  <c r="G553" i="5"/>
  <c r="H553" i="5" s="1"/>
  <c r="I552" i="5"/>
  <c r="G552" i="5"/>
  <c r="H552" i="5" s="1"/>
  <c r="I551" i="5"/>
  <c r="G551" i="5"/>
  <c r="H551" i="5" s="1"/>
  <c r="F550" i="5"/>
  <c r="F554" i="5" s="1"/>
  <c r="E550" i="5"/>
  <c r="E554" i="5" s="1"/>
  <c r="I549" i="5"/>
  <c r="G549" i="5"/>
  <c r="H549" i="5" s="1"/>
  <c r="I540" i="5"/>
  <c r="G540" i="5"/>
  <c r="H540" i="5" s="1"/>
  <c r="I539" i="5"/>
  <c r="G539" i="5"/>
  <c r="H539" i="5" s="1"/>
  <c r="I538" i="5"/>
  <c r="G538" i="5"/>
  <c r="H538" i="5" s="1"/>
  <c r="I537" i="5"/>
  <c r="G537" i="5"/>
  <c r="H537" i="5" s="1"/>
  <c r="I536" i="5"/>
  <c r="G536" i="5"/>
  <c r="H536" i="5" s="1"/>
  <c r="F535" i="5"/>
  <c r="F541" i="5" s="1"/>
  <c r="E535" i="5"/>
  <c r="E541" i="5" s="1"/>
  <c r="I534" i="5"/>
  <c r="G534" i="5"/>
  <c r="H534" i="5" s="1"/>
  <c r="E503" i="5"/>
  <c r="E507" i="5" s="1"/>
  <c r="E491" i="5"/>
  <c r="E497" i="5" s="1"/>
  <c r="F457" i="5"/>
  <c r="E453" i="5"/>
  <c r="E457" i="5" s="1"/>
  <c r="E441" i="5"/>
  <c r="E447" i="5" s="1"/>
  <c r="E417" i="5"/>
  <c r="E421" i="5" s="1"/>
  <c r="E405" i="5"/>
  <c r="E411" i="5" s="1"/>
  <c r="I562" i="4"/>
  <c r="G562" i="4"/>
  <c r="H562" i="4" s="1"/>
  <c r="I561" i="4"/>
  <c r="G561" i="4"/>
  <c r="H561" i="4" s="1"/>
  <c r="I560" i="4"/>
  <c r="G560" i="4"/>
  <c r="H560" i="4" s="1"/>
  <c r="I556" i="4"/>
  <c r="G556" i="4"/>
  <c r="H556" i="4" s="1"/>
  <c r="I555" i="4"/>
  <c r="G555" i="4"/>
  <c r="H555" i="4" s="1"/>
  <c r="I554" i="4"/>
  <c r="G554" i="4"/>
  <c r="H554" i="4" s="1"/>
  <c r="F553" i="4"/>
  <c r="E553" i="4"/>
  <c r="E557" i="4" s="1"/>
  <c r="I552" i="4"/>
  <c r="G552" i="4"/>
  <c r="H552" i="4" s="1"/>
  <c r="I543" i="4"/>
  <c r="G543" i="4"/>
  <c r="H543" i="4" s="1"/>
  <c r="I542" i="4"/>
  <c r="G542" i="4"/>
  <c r="H542" i="4" s="1"/>
  <c r="I541" i="4"/>
  <c r="G541" i="4"/>
  <c r="H541" i="4" s="1"/>
  <c r="I540" i="4"/>
  <c r="G540" i="4"/>
  <c r="H540" i="4" s="1"/>
  <c r="I539" i="4"/>
  <c r="G539" i="4"/>
  <c r="H539" i="4" s="1"/>
  <c r="F538" i="4"/>
  <c r="E538" i="4"/>
  <c r="E544" i="4" s="1"/>
  <c r="I537" i="4"/>
  <c r="G537" i="4"/>
  <c r="H537" i="4" s="1"/>
  <c r="E506" i="4"/>
  <c r="E510" i="4" s="1"/>
  <c r="E494" i="4"/>
  <c r="E500" i="4" s="1"/>
  <c r="F460" i="4"/>
  <c r="E456" i="4"/>
  <c r="E460" i="4" s="1"/>
  <c r="E444" i="4"/>
  <c r="E450" i="4" s="1"/>
  <c r="E420" i="4"/>
  <c r="E424" i="4" s="1"/>
  <c r="E408" i="4"/>
  <c r="E414" i="4" s="1"/>
  <c r="I534" i="3"/>
  <c r="G534" i="3"/>
  <c r="H534" i="3" s="1"/>
  <c r="I533" i="3"/>
  <c r="G533" i="3"/>
  <c r="H533" i="3" s="1"/>
  <c r="I532" i="3"/>
  <c r="G532" i="3"/>
  <c r="H532" i="3" s="1"/>
  <c r="I528" i="3"/>
  <c r="G528" i="3"/>
  <c r="H528" i="3" s="1"/>
  <c r="I527" i="3"/>
  <c r="G527" i="3"/>
  <c r="H527" i="3" s="1"/>
  <c r="F526" i="3"/>
  <c r="F529" i="3" s="1"/>
  <c r="E526" i="3"/>
  <c r="E529" i="3" s="1"/>
  <c r="I525" i="3"/>
  <c r="G525" i="3"/>
  <c r="H525" i="3" s="1"/>
  <c r="I516" i="3"/>
  <c r="G516" i="3"/>
  <c r="H516" i="3" s="1"/>
  <c r="I515" i="3"/>
  <c r="G515" i="3"/>
  <c r="H515" i="3" s="1"/>
  <c r="I514" i="3"/>
  <c r="G514" i="3"/>
  <c r="H514" i="3" s="1"/>
  <c r="I513" i="3"/>
  <c r="G513" i="3"/>
  <c r="H513" i="3" s="1"/>
  <c r="F512" i="3"/>
  <c r="F517" i="3" s="1"/>
  <c r="E512" i="3"/>
  <c r="E517" i="3" s="1"/>
  <c r="I511" i="3"/>
  <c r="G511" i="3"/>
  <c r="H511" i="3" s="1"/>
  <c r="E481" i="3"/>
  <c r="E484" i="3" s="1"/>
  <c r="E470" i="3"/>
  <c r="E475" i="3" s="1"/>
  <c r="F435" i="3"/>
  <c r="E432" i="3"/>
  <c r="E435" i="3" s="1"/>
  <c r="E420" i="3"/>
  <c r="E425" i="3" s="1"/>
  <c r="E397" i="3"/>
  <c r="E400" i="3" s="1"/>
  <c r="E386" i="3"/>
  <c r="E391" i="3" s="1"/>
  <c r="I560" i="2"/>
  <c r="G560" i="2"/>
  <c r="H560" i="2" s="1"/>
  <c r="I559" i="2"/>
  <c r="G559" i="2"/>
  <c r="H559" i="2" s="1"/>
  <c r="I558" i="2"/>
  <c r="G558" i="2"/>
  <c r="H558" i="2" s="1"/>
  <c r="I554" i="2"/>
  <c r="G554" i="2"/>
  <c r="H554" i="2" s="1"/>
  <c r="I553" i="2"/>
  <c r="G553" i="2"/>
  <c r="H553" i="2" s="1"/>
  <c r="I552" i="2"/>
  <c r="G552" i="2"/>
  <c r="H552" i="2" s="1"/>
  <c r="F551" i="2"/>
  <c r="E551" i="2"/>
  <c r="E555" i="2" s="1"/>
  <c r="I550" i="2"/>
  <c r="G550" i="2"/>
  <c r="H550" i="2" s="1"/>
  <c r="I541" i="2"/>
  <c r="G541" i="2"/>
  <c r="H541" i="2" s="1"/>
  <c r="I540" i="2"/>
  <c r="G540" i="2"/>
  <c r="H540" i="2" s="1"/>
  <c r="I539" i="2"/>
  <c r="G539" i="2"/>
  <c r="H539" i="2" s="1"/>
  <c r="I538" i="2"/>
  <c r="G538" i="2"/>
  <c r="H538" i="2" s="1"/>
  <c r="I537" i="2"/>
  <c r="G537" i="2"/>
  <c r="H537" i="2" s="1"/>
  <c r="F536" i="2"/>
  <c r="E536" i="2"/>
  <c r="E542" i="2" s="1"/>
  <c r="I535" i="2"/>
  <c r="G535" i="2"/>
  <c r="H535" i="2" s="1"/>
  <c r="E504" i="2"/>
  <c r="E508" i="2" s="1"/>
  <c r="E492" i="2"/>
  <c r="E498" i="2" s="1"/>
  <c r="F458" i="2"/>
  <c r="E454" i="2"/>
  <c r="E458" i="2" s="1"/>
  <c r="E442" i="2"/>
  <c r="E448" i="2" s="1"/>
  <c r="E418" i="2"/>
  <c r="E422" i="2" s="1"/>
  <c r="E406" i="2"/>
  <c r="E412" i="2" s="1"/>
  <c r="I555" i="1"/>
  <c r="G555" i="1"/>
  <c r="H555" i="1" s="1"/>
  <c r="I554" i="1"/>
  <c r="G554" i="1"/>
  <c r="H554" i="1" s="1"/>
  <c r="I553" i="1"/>
  <c r="G553" i="1"/>
  <c r="H553" i="1" s="1"/>
  <c r="I549" i="1"/>
  <c r="G549" i="1"/>
  <c r="H549" i="1" s="1"/>
  <c r="I548" i="1"/>
  <c r="G548" i="1"/>
  <c r="H548" i="1" s="1"/>
  <c r="I547" i="1"/>
  <c r="G547" i="1"/>
  <c r="H547" i="1" s="1"/>
  <c r="F546" i="1"/>
  <c r="F550" i="1" s="1"/>
  <c r="E546" i="1"/>
  <c r="E550" i="1" s="1"/>
  <c r="I545" i="1"/>
  <c r="G545" i="1"/>
  <c r="H545" i="1" s="1"/>
  <c r="I536" i="1"/>
  <c r="G536" i="1"/>
  <c r="H536" i="1" s="1"/>
  <c r="I535" i="1"/>
  <c r="G535" i="1"/>
  <c r="H535" i="1" s="1"/>
  <c r="I534" i="1"/>
  <c r="G534" i="1"/>
  <c r="H534" i="1" s="1"/>
  <c r="I533" i="1"/>
  <c r="G533" i="1"/>
  <c r="H533" i="1" s="1"/>
  <c r="I532" i="1"/>
  <c r="G532" i="1"/>
  <c r="H532" i="1" s="1"/>
  <c r="F531" i="1"/>
  <c r="F537" i="1" s="1"/>
  <c r="E531" i="1"/>
  <c r="E537" i="1" s="1"/>
  <c r="I530" i="1"/>
  <c r="G530" i="1"/>
  <c r="H530" i="1" s="1"/>
  <c r="E499" i="1"/>
  <c r="E503" i="1" s="1"/>
  <c r="E487" i="1"/>
  <c r="E493" i="1" s="1"/>
  <c r="F453" i="1"/>
  <c r="E449" i="1"/>
  <c r="E453" i="1" s="1"/>
  <c r="E437" i="1"/>
  <c r="E443" i="1" s="1"/>
  <c r="E413" i="1"/>
  <c r="E417" i="1" s="1"/>
  <c r="E401" i="1"/>
  <c r="E407" i="1" s="1"/>
  <c r="E429" i="2" l="1"/>
  <c r="E514" i="5"/>
  <c r="E447" i="3"/>
  <c r="E450" i="3" s="1"/>
  <c r="E431" i="4"/>
  <c r="G551" i="2"/>
  <c r="H551" i="2" s="1"/>
  <c r="E491" i="3"/>
  <c r="G538" i="4"/>
  <c r="H538" i="4" s="1"/>
  <c r="G553" i="4"/>
  <c r="H553" i="4" s="1"/>
  <c r="E469" i="5"/>
  <c r="E472" i="5" s="1"/>
  <c r="E465" i="1"/>
  <c r="E468" i="1" s="1"/>
  <c r="G536" i="2"/>
  <c r="H536" i="2" s="1"/>
  <c r="E373" i="3"/>
  <c r="E392" i="5"/>
  <c r="I526" i="3"/>
  <c r="E395" i="4"/>
  <c r="E393" i="2"/>
  <c r="E510" i="1"/>
  <c r="E424" i="1"/>
  <c r="I550" i="1"/>
  <c r="E388" i="1"/>
  <c r="E472" i="4"/>
  <c r="E467" i="4"/>
  <c r="E563" i="1"/>
  <c r="E558" i="1"/>
  <c r="I537" i="1"/>
  <c r="E470" i="2"/>
  <c r="E465" i="2"/>
  <c r="E563" i="2"/>
  <c r="I517" i="3"/>
  <c r="E542" i="3"/>
  <c r="E537" i="3"/>
  <c r="E565" i="4"/>
  <c r="E567" i="5"/>
  <c r="E562" i="5"/>
  <c r="I541" i="5"/>
  <c r="E515" i="2"/>
  <c r="E407" i="3"/>
  <c r="I529" i="3"/>
  <c r="E517" i="4"/>
  <c r="E428" i="5"/>
  <c r="I554" i="5"/>
  <c r="E460" i="1"/>
  <c r="G531" i="1"/>
  <c r="H531" i="1" s="1"/>
  <c r="I531" i="1"/>
  <c r="G546" i="1"/>
  <c r="H546" i="1" s="1"/>
  <c r="I546" i="1"/>
  <c r="F542" i="2"/>
  <c r="I542" i="2" s="1"/>
  <c r="F555" i="2"/>
  <c r="I555" i="2" s="1"/>
  <c r="E442" i="3"/>
  <c r="G512" i="3"/>
  <c r="H512" i="3" s="1"/>
  <c r="I512" i="3"/>
  <c r="F544" i="4"/>
  <c r="F557" i="4"/>
  <c r="I557" i="4" s="1"/>
  <c r="E464" i="5"/>
  <c r="G535" i="5"/>
  <c r="H535" i="5" s="1"/>
  <c r="I535" i="5"/>
  <c r="G550" i="5"/>
  <c r="H550" i="5" s="1"/>
  <c r="I550" i="5"/>
  <c r="I536" i="2"/>
  <c r="I551" i="2"/>
  <c r="G526" i="3"/>
  <c r="H526" i="3" s="1"/>
  <c r="I538" i="4"/>
  <c r="I553" i="4"/>
  <c r="G462" i="1" l="1"/>
  <c r="H463" i="1" s="1"/>
  <c r="G444" i="3"/>
  <c r="H445" i="3" s="1"/>
  <c r="E570" i="4"/>
  <c r="E521" i="4" s="1"/>
  <c r="F479" i="5"/>
  <c r="F565" i="5"/>
  <c r="E473" i="2"/>
  <c r="F473" i="2"/>
  <c r="H480" i="2" s="1"/>
  <c r="G467" i="2"/>
  <c r="H468" i="2" s="1"/>
  <c r="F475" i="1"/>
  <c r="F561" i="1"/>
  <c r="E475" i="4"/>
  <c r="F475" i="4"/>
  <c r="H482" i="4" s="1"/>
  <c r="G469" i="4"/>
  <c r="H470" i="4" s="1"/>
  <c r="E568" i="2"/>
  <c r="F566" i="2" s="1"/>
  <c r="F472" i="5"/>
  <c r="H479" i="5" s="1"/>
  <c r="D472" i="5"/>
  <c r="C472" i="5"/>
  <c r="G471" i="5" s="1"/>
  <c r="H476" i="5" s="1"/>
  <c r="F467" i="5"/>
  <c r="D468" i="1"/>
  <c r="C468" i="1"/>
  <c r="G467" i="1" s="1"/>
  <c r="H472" i="1" s="1"/>
  <c r="F463" i="1"/>
  <c r="G539" i="3"/>
  <c r="H540" i="3" s="1"/>
  <c r="E495" i="3"/>
  <c r="C450" i="3"/>
  <c r="G449" i="3" s="1"/>
  <c r="H455" i="3" s="1"/>
  <c r="D450" i="3"/>
  <c r="F445" i="3"/>
  <c r="G564" i="5"/>
  <c r="H565" i="5" s="1"/>
  <c r="E518" i="5"/>
  <c r="F482" i="4"/>
  <c r="F458" i="3"/>
  <c r="F540" i="3"/>
  <c r="F480" i="2"/>
  <c r="C473" i="2"/>
  <c r="F468" i="2"/>
  <c r="D473" i="2"/>
  <c r="G560" i="1"/>
  <c r="H561" i="1" s="1"/>
  <c r="E514" i="1"/>
  <c r="C475" i="4"/>
  <c r="F470" i="4"/>
  <c r="D475" i="4"/>
  <c r="I544" i="4"/>
  <c r="F468" i="1"/>
  <c r="H475" i="1" s="1"/>
  <c r="G448" i="3"/>
  <c r="H458" i="3" s="1"/>
  <c r="G466" i="5"/>
  <c r="H467" i="5" s="1"/>
  <c r="F568" i="4" l="1"/>
  <c r="G567" i="4"/>
  <c r="H568" i="4" s="1"/>
  <c r="G475" i="4"/>
  <c r="H477" i="4" s="1"/>
  <c r="G473" i="2"/>
  <c r="H475" i="2" s="1"/>
  <c r="G450" i="3"/>
  <c r="H453" i="3" s="1"/>
  <c r="G468" i="1"/>
  <c r="H470" i="1" s="1"/>
  <c r="E519" i="2"/>
  <c r="G565" i="2"/>
  <c r="H566" i="2" s="1"/>
  <c r="G472" i="5"/>
  <c r="H474" i="5" s="1"/>
  <c r="G472" i="2"/>
  <c r="H477" i="2" s="1"/>
  <c r="G474" i="4"/>
  <c r="H479" i="4" s="1"/>
</calcChain>
</file>

<file path=xl/sharedStrings.xml><?xml version="1.0" encoding="utf-8"?>
<sst xmlns="http://schemas.openxmlformats.org/spreadsheetml/2006/main" count="1936" uniqueCount="86">
  <si>
    <t>Numero trienos funcionario</t>
  </si>
  <si>
    <t>Cantidad trienio nómina mensual</t>
  </si>
  <si>
    <t>NÓMINA MENSUAL</t>
  </si>
  <si>
    <t xml:space="preserve">Salario base </t>
  </si>
  <si>
    <t xml:space="preserve">Trienios Modulares </t>
  </si>
  <si>
    <t>Complemento Destino</t>
  </si>
  <si>
    <t>Compl. Espec. Factor A</t>
  </si>
  <si>
    <t>Compl. Espec. Factor  BCD</t>
  </si>
  <si>
    <t>Consolidación Punto 4º Acuerdo</t>
  </si>
  <si>
    <t>Productividad</t>
  </si>
  <si>
    <t>PAGA EXTRAORDINARIA</t>
  </si>
  <si>
    <t xml:space="preserve">Cantidad trienio extra </t>
  </si>
  <si>
    <t xml:space="preserve">Otros conceptos. </t>
  </si>
  <si>
    <t>Control permanente diario</t>
  </si>
  <si>
    <t>Control permanente fin de semana</t>
  </si>
  <si>
    <t>Nocturnidad</t>
  </si>
  <si>
    <t>BRUTO ANUAL 2013</t>
  </si>
  <si>
    <t>(Aquí no se han tenido en cuenta
los controles permanentes)</t>
  </si>
  <si>
    <t>AÑO 2012</t>
  </si>
  <si>
    <t>Cantidad trienio año 2012</t>
  </si>
  <si>
    <t>Cantidad trienio extra 2012</t>
  </si>
  <si>
    <t>Sueldo para extra 2012</t>
  </si>
  <si>
    <t>EXTRA JUNIO 2012</t>
  </si>
  <si>
    <t>EXTRA DICIEMBRE 2012</t>
  </si>
  <si>
    <t>BRUTO ANUAL AÑO 2012 ANTES RECORTE</t>
  </si>
  <si>
    <t>REDUCCIÓN ANUAL</t>
  </si>
  <si>
    <t>PORCENTAJE</t>
  </si>
  <si>
    <t>BRUTO ANUAL AÑO 2012 TRAS RECORTE</t>
  </si>
  <si>
    <t xml:space="preserve">BAJADA POR </t>
  </si>
  <si>
    <t>ABRIL 2012</t>
  </si>
  <si>
    <t>PÉRDIDA POR AMPLIACIÓN DE JORNADA</t>
  </si>
  <si>
    <t>AMPLIACIÓN DE</t>
  </si>
  <si>
    <t>JORNADA</t>
  </si>
  <si>
    <t xml:space="preserve">JULIO 2012 </t>
  </si>
  <si>
    <t>PÉRDIDA  POR AMPLIACIÓN DE JORNADA + TIJERETAZO</t>
  </si>
  <si>
    <t>BRUTO DEJADO DE PERCIBIR DESDE MAYO  2010</t>
  </si>
  <si>
    <t>AÑO 2011</t>
  </si>
  <si>
    <t>BRUTO ANUAL 2011</t>
  </si>
  <si>
    <t>PÉRDIDA PODER ADQUISITIVO 2011 RESPECTO 2010</t>
  </si>
  <si>
    <t>(Comparando brutos reales percibidos en 2010 y brutos a percibir en 2011 según Decreto de retribuciones y excluyendo Controles Permanentes)</t>
  </si>
  <si>
    <t>AÑO 2010</t>
  </si>
  <si>
    <t>Cantidad trienio hasta mayo</t>
  </si>
  <si>
    <t>Cantidad trienio desde junio</t>
  </si>
  <si>
    <t>HASTA MAYO</t>
  </si>
  <si>
    <t xml:space="preserve">A PARTIR DE JUNIO </t>
  </si>
  <si>
    <t>% REDUCCIÓN</t>
  </si>
  <si>
    <t>DESCUENTO</t>
  </si>
  <si>
    <t>Cantidad trienio extra junio</t>
  </si>
  <si>
    <t>Sueldo para extra junio</t>
  </si>
  <si>
    <t>Cantidad trienio extra diciembre</t>
  </si>
  <si>
    <t>Sueldo para extra diciembre</t>
  </si>
  <si>
    <t>EXTRA JUNIO</t>
  </si>
  <si>
    <t>EXTRA DICIEMBRE</t>
  </si>
  <si>
    <t>A PARTIR DE JUNIO</t>
  </si>
  <si>
    <t>BRUTO ANUAL ANTES RECORTE</t>
  </si>
  <si>
    <t>BRUTO ANUAL TRAS RECORTE</t>
  </si>
  <si>
    <t>Cantidad trienio extra</t>
  </si>
  <si>
    <t>EXTRA JUNIO  2012</t>
  </si>
  <si>
    <t>EXTRA DICIEMBRE  2012</t>
  </si>
  <si>
    <t>AÑO 2016</t>
  </si>
  <si>
    <t>AÑOS 2013, 2014 Y 2015</t>
  </si>
  <si>
    <t>BRUTO ANUAL 2016</t>
  </si>
  <si>
    <t>BRUTO ANUAL 2013, 2014, 2015</t>
  </si>
  <si>
    <t>AÑO 2017</t>
  </si>
  <si>
    <t>BRUTO ANUAL 2017</t>
  </si>
  <si>
    <t>AÑO 2018</t>
  </si>
  <si>
    <t>BRUTO ANUAL 2018</t>
  </si>
  <si>
    <t>ENE A JUN</t>
  </si>
  <si>
    <t>JUL A DIC</t>
  </si>
  <si>
    <t>AÑO 2019</t>
  </si>
  <si>
    <t>BRUTO ANUAL 2019</t>
  </si>
  <si>
    <t>AÑO 2020</t>
  </si>
  <si>
    <t>BRUTO ANUAL 2020</t>
  </si>
  <si>
    <t>AÑO 2021</t>
  </si>
  <si>
    <t>BRUTO ANUAL 2021</t>
  </si>
  <si>
    <t>AÑO 2022</t>
  </si>
  <si>
    <t>BRUTO ANUAL 2022</t>
  </si>
  <si>
    <t>Carrera profesional</t>
  </si>
  <si>
    <t xml:space="preserve">Carrera profesional </t>
  </si>
  <si>
    <t>Carrera profesional CATEGORIA:</t>
  </si>
  <si>
    <t>Cantidad Carrera profesional por categoria</t>
  </si>
  <si>
    <t>AÑO 2022 + 1,5%</t>
  </si>
  <si>
    <t>BRUTO ANUAL 2022 + 1,5 %</t>
  </si>
  <si>
    <t>AÑO 2023</t>
  </si>
  <si>
    <t>BRUTO ANUAL 2023</t>
  </si>
  <si>
    <t>AÑO 2023 + 0,5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</si>
</sst>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#,##0.000"/>
    <numFmt numFmtId="166" formatCode="[h]:mm"/>
    <numFmt numFmtId="167" formatCode="#,##0.00\ \ "/>
  </numFmts>
  <fonts count="22" x14ac:knownFonts="1">
    <font>
      <sz val="10"/>
      <name val="Arial"/>
    </font>
    <font>
      <sz val="10"/>
      <name val="Arial"/>
      <family val="2"/>
    </font>
    <font>
      <b/>
      <sz val="16"/>
      <color indexed="18"/>
      <name val="Arial"/>
      <family val="2"/>
    </font>
    <font>
      <b/>
      <sz val="10"/>
      <color indexed="62"/>
      <name val="Arial"/>
      <family val="2"/>
    </font>
    <font>
      <b/>
      <sz val="10"/>
      <color indexed="18"/>
      <name val="Arial"/>
      <family val="2"/>
    </font>
    <font>
      <b/>
      <sz val="10"/>
      <color indexed="2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0"/>
      <color indexed="21"/>
      <name val="Arial"/>
      <family val="2"/>
    </font>
    <font>
      <b/>
      <sz val="11"/>
      <color indexed="1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1"/>
      <color indexed="20"/>
      <name val="Arial"/>
      <family val="2"/>
    </font>
    <font>
      <sz val="11"/>
      <name val="Arial"/>
      <family val="2"/>
    </font>
    <font>
      <b/>
      <sz val="15"/>
      <color indexed="10"/>
      <name val="Arial"/>
      <family val="2"/>
    </font>
    <font>
      <b/>
      <sz val="11"/>
      <color indexed="21"/>
      <name val="Arial"/>
      <family val="2"/>
    </font>
    <font>
      <b/>
      <sz val="10"/>
      <color rgb="FF008080"/>
      <name val="Arial"/>
      <family val="2"/>
    </font>
    <font>
      <b/>
      <sz val="10"/>
      <color theme="9" tint="-0.249977111117893"/>
      <name val="Arial"/>
      <family val="2"/>
    </font>
    <font>
      <b/>
      <sz val="11"/>
      <color theme="9" tint="-0.4999847407452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ck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thick">
        <color indexed="21"/>
      </left>
      <right/>
      <top style="thick">
        <color indexed="21"/>
      </top>
      <bottom/>
      <diagonal/>
    </border>
    <border>
      <left/>
      <right/>
      <top style="thick">
        <color indexed="21"/>
      </top>
      <bottom/>
      <diagonal/>
    </border>
    <border>
      <left/>
      <right style="thick">
        <color indexed="21"/>
      </right>
      <top style="thick">
        <color indexed="21"/>
      </top>
      <bottom/>
      <diagonal/>
    </border>
    <border>
      <left style="thick">
        <color indexed="21"/>
      </left>
      <right/>
      <top/>
      <bottom style="thick">
        <color indexed="21"/>
      </bottom>
      <diagonal/>
    </border>
    <border>
      <left/>
      <right/>
      <top/>
      <bottom style="thick">
        <color indexed="21"/>
      </bottom>
      <diagonal/>
    </border>
    <border>
      <left/>
      <right style="thick">
        <color indexed="21"/>
      </right>
      <top/>
      <bottom style="thick">
        <color indexed="21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20"/>
      </left>
      <right/>
      <top style="thick">
        <color indexed="20"/>
      </top>
      <bottom/>
      <diagonal/>
    </border>
    <border>
      <left/>
      <right/>
      <top style="thick">
        <color indexed="20"/>
      </top>
      <bottom/>
      <diagonal/>
    </border>
    <border>
      <left/>
      <right style="thick">
        <color indexed="20"/>
      </right>
      <top style="thick">
        <color indexed="20"/>
      </top>
      <bottom/>
      <diagonal/>
    </border>
    <border>
      <left style="thick">
        <color indexed="20"/>
      </left>
      <right/>
      <top/>
      <bottom/>
      <diagonal/>
    </border>
    <border>
      <left/>
      <right style="thick">
        <color indexed="20"/>
      </right>
      <top/>
      <bottom/>
      <diagonal/>
    </border>
    <border>
      <left style="thick">
        <color indexed="20"/>
      </left>
      <right/>
      <top/>
      <bottom style="thick">
        <color indexed="20"/>
      </bottom>
      <diagonal/>
    </border>
    <border>
      <left/>
      <right/>
      <top/>
      <bottom style="thick">
        <color indexed="20"/>
      </bottom>
      <diagonal/>
    </border>
    <border>
      <left/>
      <right style="thick">
        <color indexed="20"/>
      </right>
      <top/>
      <bottom style="thick">
        <color indexed="2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ck">
        <color theme="8" tint="-0.24994659260841701"/>
      </right>
      <top/>
      <bottom/>
      <diagonal/>
    </border>
    <border>
      <left/>
      <right style="thick">
        <color rgb="FF008080"/>
      </right>
      <top/>
      <bottom/>
      <diagonal/>
    </border>
    <border>
      <left style="thick">
        <color indexed="18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2" borderId="0" xfId="0" applyFont="1" applyFill="1"/>
    <xf numFmtId="0" fontId="3" fillId="0" borderId="0" xfId="0" applyFont="1"/>
    <xf numFmtId="0" fontId="0" fillId="3" borderId="0" xfId="0" applyFill="1" applyAlignment="1">
      <alignment horizontal="left" indent="1"/>
    </xf>
    <xf numFmtId="0" fontId="0" fillId="0" borderId="0" xfId="0" applyAlignment="1">
      <alignment horizontal="left" indent="1"/>
    </xf>
    <xf numFmtId="0" fontId="4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164" fontId="0" fillId="0" borderId="0" xfId="0" applyNumberFormat="1" applyAlignment="1">
      <alignment horizontal="right" indent="4"/>
    </xf>
    <xf numFmtId="0" fontId="6" fillId="0" borderId="0" xfId="0" applyFont="1"/>
    <xf numFmtId="164" fontId="7" fillId="0" borderId="0" xfId="0" applyNumberFormat="1" applyFont="1" applyAlignment="1">
      <alignment horizontal="right" indent="3"/>
    </xf>
    <xf numFmtId="0" fontId="8" fillId="0" borderId="0" xfId="0" applyFont="1"/>
    <xf numFmtId="0" fontId="8" fillId="0" borderId="0" xfId="0" applyFont="1" applyAlignment="1">
      <alignment horizontal="left" indent="1"/>
    </xf>
    <xf numFmtId="0" fontId="0" fillId="0" borderId="0" xfId="0" applyAlignment="1">
      <alignment horizontal="center"/>
    </xf>
    <xf numFmtId="164" fontId="7" fillId="0" borderId="0" xfId="0" applyNumberFormat="1" applyFont="1" applyAlignment="1">
      <alignment horizontal="right" indent="4"/>
    </xf>
    <xf numFmtId="0" fontId="9" fillId="0" borderId="0" xfId="0" applyFont="1"/>
    <xf numFmtId="164" fontId="10" fillId="4" borderId="1" xfId="0" applyNumberFormat="1" applyFont="1" applyFill="1" applyBorder="1" applyAlignment="1">
      <alignment horizontal="left" indent="2"/>
    </xf>
    <xf numFmtId="0" fontId="11" fillId="0" borderId="0" xfId="0" applyFont="1" applyAlignment="1">
      <alignment wrapText="1"/>
    </xf>
    <xf numFmtId="0" fontId="0" fillId="5" borderId="0" xfId="0" applyFill="1"/>
    <xf numFmtId="0" fontId="1" fillId="3" borderId="0" xfId="0" applyFont="1" applyFill="1" applyAlignment="1">
      <alignment horizontal="left" indent="1"/>
    </xf>
    <xf numFmtId="0" fontId="5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right" indent="5"/>
    </xf>
    <xf numFmtId="165" fontId="0" fillId="0" borderId="0" xfId="0" applyNumberFormat="1" applyAlignment="1">
      <alignment horizontal="right" indent="4"/>
    </xf>
    <xf numFmtId="10" fontId="0" fillId="0" borderId="0" xfId="0" applyNumberFormat="1"/>
    <xf numFmtId="164" fontId="0" fillId="0" borderId="0" xfId="0" applyNumberFormat="1"/>
    <xf numFmtId="164" fontId="12" fillId="0" borderId="0" xfId="0" applyNumberFormat="1" applyFont="1" applyAlignment="1">
      <alignment horizontal="right" indent="5"/>
    </xf>
    <xf numFmtId="164" fontId="12" fillId="0" borderId="0" xfId="0" applyNumberFormat="1" applyFont="1" applyAlignment="1">
      <alignment horizontal="right" indent="4"/>
    </xf>
    <xf numFmtId="4" fontId="12" fillId="0" borderId="0" xfId="0" applyNumberFormat="1" applyFont="1" applyAlignment="1">
      <alignment horizontal="right" indent="4"/>
    </xf>
    <xf numFmtId="164" fontId="12" fillId="0" borderId="0" xfId="0" applyNumberFormat="1" applyFont="1"/>
    <xf numFmtId="0" fontId="5" fillId="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164" fontId="8" fillId="6" borderId="0" xfId="0" applyNumberFormat="1" applyFont="1" applyFill="1" applyAlignment="1">
      <alignment horizontal="right" indent="4"/>
    </xf>
    <xf numFmtId="164" fontId="13" fillId="6" borderId="0" xfId="0" applyNumberFormat="1" applyFont="1" applyFill="1" applyAlignment="1">
      <alignment horizontal="right" indent="4"/>
    </xf>
    <xf numFmtId="164" fontId="0" fillId="0" borderId="0" xfId="0" applyNumberFormat="1" applyAlignment="1">
      <alignment horizontal="right" indent="6"/>
    </xf>
    <xf numFmtId="0" fontId="0" fillId="0" borderId="0" xfId="0" applyNumberFormat="1"/>
    <xf numFmtId="0" fontId="11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0" fontId="9" fillId="7" borderId="4" xfId="0" applyNumberFormat="1" applyFont="1" applyFill="1" applyBorder="1" applyAlignment="1">
      <alignment horizontal="center"/>
    </xf>
    <xf numFmtId="164" fontId="9" fillId="7" borderId="5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9" fillId="7" borderId="7" xfId="0" applyNumberFormat="1" applyFont="1" applyFill="1" applyBorder="1" applyAlignment="1">
      <alignment horizontal="center"/>
    </xf>
    <xf numFmtId="164" fontId="13" fillId="6" borderId="8" xfId="0" applyNumberFormat="1" applyFont="1" applyFill="1" applyBorder="1" applyAlignment="1">
      <alignment horizontal="left" indent="2"/>
    </xf>
    <xf numFmtId="166" fontId="0" fillId="0" borderId="0" xfId="0" applyNumberFormat="1"/>
    <xf numFmtId="0" fontId="15" fillId="0" borderId="0" xfId="0" applyFont="1" applyAlignment="1">
      <alignment horizontal="center"/>
    </xf>
    <xf numFmtId="49" fontId="5" fillId="8" borderId="9" xfId="0" applyNumberFormat="1" applyFont="1" applyFill="1" applyBorder="1"/>
    <xf numFmtId="0" fontId="15" fillId="8" borderId="10" xfId="0" applyFont="1" applyFill="1" applyBorder="1" applyAlignment="1">
      <alignment horizontal="left" indent="1"/>
    </xf>
    <xf numFmtId="0" fontId="16" fillId="8" borderId="10" xfId="0" applyFont="1" applyFill="1" applyBorder="1"/>
    <xf numFmtId="0" fontId="16" fillId="0" borderId="10" xfId="0" applyFont="1" applyBorder="1"/>
    <xf numFmtId="10" fontId="15" fillId="9" borderId="11" xfId="0" applyNumberFormat="1" applyFont="1" applyFill="1" applyBorder="1" applyAlignment="1">
      <alignment horizontal="left" indent="1"/>
    </xf>
    <xf numFmtId="0" fontId="15" fillId="8" borderId="12" xfId="0" applyFont="1" applyFill="1" applyBorder="1"/>
    <xf numFmtId="0" fontId="16" fillId="8" borderId="0" xfId="0" applyFont="1" applyFill="1" applyBorder="1"/>
    <xf numFmtId="0" fontId="16" fillId="8" borderId="13" xfId="0" applyFont="1" applyFill="1" applyBorder="1" applyAlignment="1">
      <alignment horizontal="left" indent="1"/>
    </xf>
    <xf numFmtId="49" fontId="5" fillId="8" borderId="14" xfId="0" applyNumberFormat="1" applyFont="1" applyFill="1" applyBorder="1"/>
    <xf numFmtId="0" fontId="15" fillId="8" borderId="15" xfId="0" applyFont="1" applyFill="1" applyBorder="1" applyAlignment="1">
      <alignment horizontal="left" indent="1"/>
    </xf>
    <xf numFmtId="0" fontId="16" fillId="8" borderId="15" xfId="0" applyFont="1" applyFill="1" applyBorder="1"/>
    <xf numFmtId="0" fontId="16" fillId="0" borderId="15" xfId="0" applyFont="1" applyBorder="1"/>
    <xf numFmtId="10" fontId="15" fillId="9" borderId="16" xfId="0" applyNumberFormat="1" applyFont="1" applyFill="1" applyBorder="1" applyAlignment="1">
      <alignment horizontal="left" indent="1"/>
    </xf>
    <xf numFmtId="0" fontId="17" fillId="6" borderId="17" xfId="0" applyFont="1" applyFill="1" applyBorder="1"/>
    <xf numFmtId="0" fontId="17" fillId="6" borderId="18" xfId="0" applyFont="1" applyFill="1" applyBorder="1"/>
    <xf numFmtId="164" fontId="17" fillId="6" borderId="18" xfId="0" applyNumberFormat="1" applyFont="1" applyFill="1" applyBorder="1" applyAlignment="1">
      <alignment horizontal="center"/>
    </xf>
    <xf numFmtId="10" fontId="17" fillId="6" borderId="19" xfId="1" applyNumberFormat="1" applyFont="1" applyFill="1" applyBorder="1"/>
    <xf numFmtId="0" fontId="17" fillId="0" borderId="0" xfId="0" applyFont="1"/>
    <xf numFmtId="164" fontId="14" fillId="0" borderId="0" xfId="0" applyNumberFormat="1" applyFont="1" applyAlignment="1">
      <alignment horizontal="right" indent="4"/>
    </xf>
    <xf numFmtId="4" fontId="14" fillId="0" borderId="0" xfId="0" applyNumberFormat="1" applyFont="1" applyAlignment="1">
      <alignment horizontal="right" indent="4"/>
    </xf>
    <xf numFmtId="164" fontId="14" fillId="0" borderId="0" xfId="0" applyNumberFormat="1" applyFont="1"/>
    <xf numFmtId="164" fontId="0" fillId="7" borderId="3" xfId="0" applyNumberFormat="1" applyFill="1" applyBorder="1" applyAlignment="1">
      <alignment horizontal="center"/>
    </xf>
    <xf numFmtId="0" fontId="9" fillId="7" borderId="4" xfId="0" applyFont="1" applyFill="1" applyBorder="1"/>
    <xf numFmtId="164" fontId="18" fillId="7" borderId="5" xfId="0" applyNumberFormat="1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10" fontId="18" fillId="7" borderId="7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left" indent="2"/>
    </xf>
    <xf numFmtId="164" fontId="8" fillId="6" borderId="8" xfId="0" applyNumberFormat="1" applyFont="1" applyFill="1" applyBorder="1" applyAlignment="1">
      <alignment horizontal="left" indent="2"/>
    </xf>
    <xf numFmtId="0" fontId="14" fillId="0" borderId="0" xfId="0" applyFont="1"/>
    <xf numFmtId="0" fontId="9" fillId="7" borderId="4" xfId="0" applyFont="1" applyFill="1" applyBorder="1" applyAlignment="1">
      <alignment horizontal="center"/>
    </xf>
    <xf numFmtId="0" fontId="0" fillId="3" borderId="0" xfId="0" applyFill="1"/>
    <xf numFmtId="0" fontId="9" fillId="7" borderId="0" xfId="0" applyFont="1" applyFill="1" applyAlignment="1">
      <alignment horizontal="center"/>
    </xf>
    <xf numFmtId="10" fontId="9" fillId="7" borderId="0" xfId="0" applyNumberFormat="1" applyFont="1" applyFill="1" applyAlignment="1">
      <alignment horizontal="center"/>
    </xf>
    <xf numFmtId="164" fontId="18" fillId="7" borderId="0" xfId="0" applyNumberFormat="1" applyFont="1" applyFill="1" applyAlignment="1">
      <alignment horizontal="center"/>
    </xf>
    <xf numFmtId="10" fontId="18" fillId="7" borderId="0" xfId="0" applyNumberFormat="1" applyFont="1" applyFill="1" applyAlignment="1">
      <alignment horizontal="center"/>
    </xf>
    <xf numFmtId="0" fontId="17" fillId="0" borderId="0" xfId="0" applyFont="1" applyFill="1" applyBorder="1"/>
    <xf numFmtId="164" fontId="17" fillId="0" borderId="0" xfId="0" applyNumberFormat="1" applyFont="1" applyFill="1" applyBorder="1" applyAlignment="1">
      <alignment horizontal="center"/>
    </xf>
    <xf numFmtId="10" fontId="17" fillId="0" borderId="0" xfId="1" applyNumberFormat="1" applyFont="1" applyFill="1" applyBorder="1"/>
    <xf numFmtId="0" fontId="17" fillId="0" borderId="0" xfId="0" applyFont="1" applyFill="1"/>
    <xf numFmtId="164" fontId="10" fillId="4" borderId="1" xfId="0" applyNumberFormat="1" applyFont="1" applyFill="1" applyBorder="1" applyAlignment="1">
      <alignment horizontal="left" indent="1"/>
    </xf>
    <xf numFmtId="0" fontId="9" fillId="7" borderId="3" xfId="0" applyFont="1" applyFill="1" applyBorder="1" applyAlignment="1">
      <alignment horizontal="center"/>
    </xf>
    <xf numFmtId="0" fontId="18" fillId="7" borderId="6" xfId="0" applyFont="1" applyFill="1" applyBorder="1" applyAlignment="1">
      <alignment horizontal="center"/>
    </xf>
    <xf numFmtId="164" fontId="13" fillId="6" borderId="8" xfId="0" applyNumberFormat="1" applyFont="1" applyFill="1" applyBorder="1" applyAlignment="1">
      <alignment horizontal="left" indent="1"/>
    </xf>
    <xf numFmtId="0" fontId="1" fillId="3" borderId="0" xfId="0" applyFont="1" applyFill="1"/>
    <xf numFmtId="0" fontId="9" fillId="7" borderId="2" xfId="0" applyFont="1" applyFill="1" applyBorder="1"/>
    <xf numFmtId="10" fontId="9" fillId="7" borderId="4" xfId="0" applyNumberFormat="1" applyFont="1" applyFill="1" applyBorder="1"/>
    <xf numFmtId="164" fontId="18" fillId="7" borderId="5" xfId="0" applyNumberFormat="1" applyFont="1" applyFill="1" applyBorder="1"/>
    <xf numFmtId="10" fontId="18" fillId="7" borderId="7" xfId="0" applyNumberFormat="1" applyFont="1" applyFill="1" applyBorder="1"/>
    <xf numFmtId="164" fontId="12" fillId="0" borderId="0" xfId="0" applyNumberFormat="1" applyFont="1" applyAlignment="1">
      <alignment horizontal="right" indent="3"/>
    </xf>
    <xf numFmtId="0" fontId="14" fillId="0" borderId="0" xfId="0" applyFont="1" applyAlignment="1">
      <alignment horizontal="left" indent="2"/>
    </xf>
    <xf numFmtId="0" fontId="2" fillId="10" borderId="0" xfId="0" applyFont="1" applyFill="1"/>
    <xf numFmtId="0" fontId="0" fillId="10" borderId="0" xfId="0" applyFill="1"/>
    <xf numFmtId="0" fontId="0" fillId="0" borderId="0" xfId="0" applyFill="1"/>
    <xf numFmtId="167" fontId="19" fillId="0" borderId="0" xfId="0" applyNumberFormat="1" applyFont="1" applyBorder="1" applyAlignment="1">
      <alignment vertical="center"/>
    </xf>
    <xf numFmtId="0" fontId="0" fillId="0" borderId="0" xfId="0" applyBorder="1"/>
    <xf numFmtId="167" fontId="20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164" fontId="10" fillId="4" borderId="1" xfId="0" applyNumberFormat="1" applyFont="1" applyFill="1" applyBorder="1" applyAlignment="1">
      <alignment horizontal="right" indent="3"/>
    </xf>
    <xf numFmtId="0" fontId="14" fillId="11" borderId="0" xfId="0" applyFont="1" applyFill="1" applyAlignment="1">
      <alignment horizontal="center"/>
    </xf>
    <xf numFmtId="164" fontId="0" fillId="0" borderId="20" xfId="0" applyNumberFormat="1" applyBorder="1" applyAlignment="1">
      <alignment horizontal="right" indent="4"/>
    </xf>
    <xf numFmtId="164" fontId="7" fillId="0" borderId="20" xfId="0" applyNumberFormat="1" applyFont="1" applyBorder="1" applyAlignment="1">
      <alignment horizontal="right" indent="3"/>
    </xf>
    <xf numFmtId="164" fontId="0" fillId="0" borderId="21" xfId="0" applyNumberFormat="1" applyBorder="1" applyAlignment="1">
      <alignment horizontal="right" indent="4"/>
    </xf>
    <xf numFmtId="164" fontId="7" fillId="0" borderId="21" xfId="0" applyNumberFormat="1" applyFont="1" applyBorder="1" applyAlignment="1">
      <alignment horizontal="right" indent="4"/>
    </xf>
    <xf numFmtId="164" fontId="21" fillId="0" borderId="0" xfId="0" applyNumberFormat="1" applyFont="1" applyFill="1"/>
    <xf numFmtId="164" fontId="10" fillId="0" borderId="0" xfId="0" applyNumberFormat="1" applyFont="1" applyFill="1" applyBorder="1" applyAlignment="1">
      <alignment horizontal="right" indent="3"/>
    </xf>
    <xf numFmtId="164" fontId="21" fillId="0" borderId="0" xfId="0" applyNumberFormat="1" applyFont="1" applyFill="1" applyBorder="1"/>
    <xf numFmtId="164" fontId="10" fillId="0" borderId="22" xfId="0" applyNumberFormat="1" applyFont="1" applyFill="1" applyBorder="1" applyAlignment="1">
      <alignment horizontal="left" indent="2"/>
    </xf>
    <xf numFmtId="0" fontId="1" fillId="0" borderId="0" xfId="0" applyFont="1"/>
    <xf numFmtId="164" fontId="10" fillId="12" borderId="0" xfId="0" applyNumberFormat="1" applyFont="1" applyFill="1" applyBorder="1" applyAlignment="1">
      <alignment horizontal="left" indent="2"/>
    </xf>
    <xf numFmtId="164" fontId="10" fillId="4" borderId="1" xfId="0" applyNumberFormat="1" applyFont="1" applyFill="1" applyBorder="1" applyAlignment="1">
      <alignment horizontal="left" indent="4"/>
    </xf>
    <xf numFmtId="0" fontId="0" fillId="12" borderId="0" xfId="0" applyFill="1" applyAlignment="1">
      <alignment horizontal="left" indent="1"/>
    </xf>
    <xf numFmtId="0" fontId="0" fillId="3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4" fillId="13" borderId="0" xfId="0" applyFont="1" applyFill="1" applyAlignment="1">
      <alignment horizontal="left" inden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31849B"/>
      <color rgb="FF00808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16"/>
  </sheetPr>
  <dimension ref="A1:K564"/>
  <sheetViews>
    <sheetView tabSelected="1" zoomScaleNormal="100" workbookViewId="0">
      <selection activeCell="E14" sqref="E14"/>
    </sheetView>
  </sheetViews>
  <sheetFormatPr baseColWidth="10" defaultRowHeight="13.2" x14ac:dyDescent="0.25"/>
  <cols>
    <col min="2" max="2" width="43" customWidth="1"/>
    <col min="3" max="3" width="12.109375" customWidth="1"/>
    <col min="4" max="4" width="8.5546875" customWidth="1"/>
    <col min="5" max="5" width="29.44140625" bestFit="1" customWidth="1"/>
    <col min="6" max="6" width="23.44140625" bestFit="1" customWidth="1"/>
    <col min="7" max="7" width="12.44140625" bestFit="1" customWidth="1"/>
    <col min="8" max="8" width="14.33203125" bestFit="1" customWidth="1"/>
    <col min="9" max="9" width="11.5546875" bestFit="1" customWidth="1"/>
  </cols>
  <sheetData>
    <row r="1" spans="1:6" ht="21" x14ac:dyDescent="0.4">
      <c r="A1" s="116"/>
      <c r="B1" s="1" t="s">
        <v>85</v>
      </c>
    </row>
    <row r="3" spans="1:6" x14ac:dyDescent="0.25">
      <c r="B3" s="2" t="s">
        <v>0</v>
      </c>
      <c r="C3" s="120">
        <v>0</v>
      </c>
    </row>
    <row r="4" spans="1:6" x14ac:dyDescent="0.25">
      <c r="B4" s="2"/>
      <c r="C4" s="119"/>
    </row>
    <row r="5" spans="1:6" x14ac:dyDescent="0.25">
      <c r="B5" s="2" t="s">
        <v>79</v>
      </c>
      <c r="C5" s="121">
        <v>0</v>
      </c>
    </row>
    <row r="6" spans="1:6" x14ac:dyDescent="0.25">
      <c r="B6" s="2"/>
      <c r="C6" s="4"/>
    </row>
    <row r="7" spans="1:6" x14ac:dyDescent="0.25">
      <c r="B7" s="5" t="s">
        <v>1</v>
      </c>
      <c r="C7" s="32">
        <v>49.83</v>
      </c>
      <c r="D7" s="101"/>
    </row>
    <row r="8" spans="1:6" x14ac:dyDescent="0.25">
      <c r="B8" s="2"/>
    </row>
    <row r="9" spans="1:6" x14ac:dyDescent="0.25">
      <c r="B9" s="5" t="s">
        <v>80</v>
      </c>
      <c r="C9" s="32">
        <v>187.98</v>
      </c>
      <c r="E9" s="8"/>
    </row>
    <row r="10" spans="1:6" x14ac:dyDescent="0.25">
      <c r="B10" s="2"/>
    </row>
    <row r="11" spans="1:6" x14ac:dyDescent="0.25">
      <c r="B11" s="7" t="s">
        <v>2</v>
      </c>
    </row>
    <row r="12" spans="1:6" x14ac:dyDescent="0.25">
      <c r="B12" t="s">
        <v>3</v>
      </c>
      <c r="E12" s="8">
        <v>1294.5999999999999</v>
      </c>
      <c r="F12" s="8"/>
    </row>
    <row r="13" spans="1:6" x14ac:dyDescent="0.25">
      <c r="B13" t="s">
        <v>4</v>
      </c>
      <c r="E13" s="8">
        <f>C3*C7</f>
        <v>0</v>
      </c>
      <c r="F13" s="8"/>
    </row>
    <row r="14" spans="1:6" x14ac:dyDescent="0.25">
      <c r="B14" t="s">
        <v>5</v>
      </c>
      <c r="E14" s="8">
        <v>595.15</v>
      </c>
      <c r="F14" s="8"/>
    </row>
    <row r="15" spans="1:6" x14ac:dyDescent="0.25">
      <c r="B15" t="s">
        <v>6</v>
      </c>
      <c r="E15" s="8">
        <v>360.92</v>
      </c>
      <c r="F15" s="8"/>
    </row>
    <row r="16" spans="1:6" x14ac:dyDescent="0.25">
      <c r="B16" t="s">
        <v>7</v>
      </c>
      <c r="E16" s="8">
        <v>258.45</v>
      </c>
      <c r="F16" s="8"/>
    </row>
    <row r="17" spans="2:6" x14ac:dyDescent="0.25">
      <c r="B17" t="s">
        <v>8</v>
      </c>
      <c r="E17" s="8">
        <v>25.24</v>
      </c>
      <c r="F17" s="8"/>
    </row>
    <row r="18" spans="2:6" x14ac:dyDescent="0.25">
      <c r="B18" t="s">
        <v>9</v>
      </c>
      <c r="E18" s="8">
        <v>418.86</v>
      </c>
      <c r="F18" s="8"/>
    </row>
    <row r="19" spans="2:6" x14ac:dyDescent="0.25">
      <c r="B19" t="s">
        <v>78</v>
      </c>
      <c r="E19" s="8">
        <f>C5*C9</f>
        <v>0</v>
      </c>
      <c r="F19" s="8"/>
    </row>
    <row r="20" spans="2:6" ht="13.8" x14ac:dyDescent="0.25">
      <c r="B20" s="9"/>
      <c r="E20" s="10">
        <f>SUM(E12:E19)</f>
        <v>2953.22</v>
      </c>
      <c r="F20" s="10"/>
    </row>
    <row r="22" spans="2:6" x14ac:dyDescent="0.25">
      <c r="B22" s="7" t="s">
        <v>10</v>
      </c>
    </row>
    <row r="23" spans="2:6" x14ac:dyDescent="0.25">
      <c r="B23" s="11" t="s">
        <v>11</v>
      </c>
      <c r="C23" s="12">
        <v>30.76</v>
      </c>
      <c r="D23" s="103"/>
    </row>
    <row r="24" spans="2:6" x14ac:dyDescent="0.25">
      <c r="B24" s="13"/>
    </row>
    <row r="25" spans="2:6" x14ac:dyDescent="0.25">
      <c r="B25" t="s">
        <v>3</v>
      </c>
      <c r="E25" s="8">
        <v>798.88</v>
      </c>
      <c r="F25" s="8"/>
    </row>
    <row r="26" spans="2:6" x14ac:dyDescent="0.25">
      <c r="B26" t="s">
        <v>4</v>
      </c>
      <c r="E26" s="8">
        <f>C3*C23</f>
        <v>0</v>
      </c>
      <c r="F26" s="8"/>
    </row>
    <row r="27" spans="2:6" x14ac:dyDescent="0.25">
      <c r="B27" t="s">
        <v>5</v>
      </c>
      <c r="E27" s="8">
        <v>595.15</v>
      </c>
      <c r="F27" s="8"/>
    </row>
    <row r="28" spans="2:6" x14ac:dyDescent="0.25">
      <c r="B28" t="s">
        <v>6</v>
      </c>
      <c r="E28" s="8">
        <v>360.92</v>
      </c>
      <c r="F28" s="8"/>
    </row>
    <row r="29" spans="2:6" x14ac:dyDescent="0.25">
      <c r="B29" t="s">
        <v>7</v>
      </c>
      <c r="E29" s="8">
        <v>258.45</v>
      </c>
      <c r="F29" s="8"/>
    </row>
    <row r="30" spans="2:6" x14ac:dyDescent="0.25">
      <c r="B30" t="s">
        <v>77</v>
      </c>
      <c r="E30" s="8">
        <f>C5*C9</f>
        <v>0</v>
      </c>
      <c r="F30" s="8"/>
    </row>
    <row r="31" spans="2:6" ht="13.8" x14ac:dyDescent="0.25">
      <c r="B31" s="9"/>
      <c r="E31" s="14">
        <f>SUM(E25:E30)</f>
        <v>2013.4</v>
      </c>
      <c r="F31" s="14"/>
    </row>
    <row r="33" spans="1:9" x14ac:dyDescent="0.25">
      <c r="B33" s="15" t="s">
        <v>12</v>
      </c>
    </row>
    <row r="34" spans="1:9" x14ac:dyDescent="0.25">
      <c r="B34" t="s">
        <v>13</v>
      </c>
      <c r="E34" s="8">
        <v>107.59</v>
      </c>
      <c r="F34" s="8"/>
    </row>
    <row r="35" spans="1:9" x14ac:dyDescent="0.25">
      <c r="B35" t="s">
        <v>14</v>
      </c>
      <c r="E35" s="8">
        <v>153.72</v>
      </c>
      <c r="F35" s="8"/>
    </row>
    <row r="36" spans="1:9" x14ac:dyDescent="0.25">
      <c r="B36" t="s">
        <v>15</v>
      </c>
      <c r="E36" s="8">
        <v>2.39</v>
      </c>
      <c r="F36" s="8"/>
    </row>
    <row r="37" spans="1:9" ht="13.8" thickBot="1" x14ac:dyDescent="0.3"/>
    <row r="38" spans="1:9" ht="15" thickTop="1" thickBot="1" x14ac:dyDescent="0.3">
      <c r="B38" s="5" t="s">
        <v>84</v>
      </c>
      <c r="E38" s="16">
        <f>12*E20+2*E31</f>
        <v>39465.440000000002</v>
      </c>
      <c r="F38" s="117"/>
    </row>
    <row r="39" spans="1:9" ht="21.6" thickTop="1" x14ac:dyDescent="0.25">
      <c r="B39" s="17" t="s">
        <v>17</v>
      </c>
    </row>
    <row r="41" spans="1:9" x14ac:dyDescent="0.25">
      <c r="B41" s="18"/>
      <c r="C41" s="18"/>
      <c r="D41" s="18"/>
      <c r="E41" s="18"/>
      <c r="F41" s="18"/>
      <c r="G41" s="18"/>
      <c r="H41" s="18"/>
      <c r="I41" s="18"/>
    </row>
    <row r="43" spans="1:9" ht="21" x14ac:dyDescent="0.4">
      <c r="A43" s="116"/>
      <c r="B43" s="1" t="s">
        <v>83</v>
      </c>
    </row>
    <row r="45" spans="1:9" x14ac:dyDescent="0.25">
      <c r="B45" s="2" t="s">
        <v>0</v>
      </c>
      <c r="C45" s="120">
        <v>0</v>
      </c>
    </row>
    <row r="46" spans="1:9" x14ac:dyDescent="0.25">
      <c r="B46" s="2"/>
      <c r="C46" s="119"/>
    </row>
    <row r="47" spans="1:9" x14ac:dyDescent="0.25">
      <c r="B47" s="2" t="s">
        <v>79</v>
      </c>
      <c r="C47" s="121">
        <v>0</v>
      </c>
    </row>
    <row r="48" spans="1:9" x14ac:dyDescent="0.25">
      <c r="B48" s="2"/>
      <c r="C48" s="4"/>
    </row>
    <row r="49" spans="2:6" x14ac:dyDescent="0.25">
      <c r="B49" s="5" t="s">
        <v>1</v>
      </c>
      <c r="C49" s="32">
        <v>49.59</v>
      </c>
      <c r="D49" s="101"/>
    </row>
    <row r="50" spans="2:6" x14ac:dyDescent="0.25">
      <c r="B50" s="2"/>
    </row>
    <row r="51" spans="2:6" x14ac:dyDescent="0.25">
      <c r="B51" s="5" t="s">
        <v>80</v>
      </c>
      <c r="C51" s="32">
        <v>187.06</v>
      </c>
      <c r="E51" s="8"/>
    </row>
    <row r="52" spans="2:6" x14ac:dyDescent="0.25">
      <c r="B52" s="2"/>
    </row>
    <row r="53" spans="2:6" x14ac:dyDescent="0.25">
      <c r="B53" s="7" t="s">
        <v>2</v>
      </c>
    </row>
    <row r="54" spans="2:6" x14ac:dyDescent="0.25">
      <c r="B54" t="s">
        <v>3</v>
      </c>
      <c r="E54" s="8">
        <v>1288.31</v>
      </c>
      <c r="F54" s="8"/>
    </row>
    <row r="55" spans="2:6" x14ac:dyDescent="0.25">
      <c r="B55" t="s">
        <v>4</v>
      </c>
      <c r="E55" s="8">
        <f>C45*C49</f>
        <v>0</v>
      </c>
      <c r="F55" s="8"/>
    </row>
    <row r="56" spans="2:6" x14ac:dyDescent="0.25">
      <c r="B56" t="s">
        <v>5</v>
      </c>
      <c r="E56" s="8">
        <v>592.27</v>
      </c>
      <c r="F56" s="8"/>
    </row>
    <row r="57" spans="2:6" x14ac:dyDescent="0.25">
      <c r="B57" t="s">
        <v>6</v>
      </c>
      <c r="E57" s="8">
        <v>359.17</v>
      </c>
      <c r="F57" s="8"/>
    </row>
    <row r="58" spans="2:6" x14ac:dyDescent="0.25">
      <c r="B58" t="s">
        <v>7</v>
      </c>
      <c r="E58" s="8">
        <v>257.19</v>
      </c>
      <c r="F58" s="8"/>
    </row>
    <row r="59" spans="2:6" x14ac:dyDescent="0.25">
      <c r="B59" t="s">
        <v>8</v>
      </c>
      <c r="E59" s="8">
        <v>25.11</v>
      </c>
      <c r="F59" s="8"/>
    </row>
    <row r="60" spans="2:6" x14ac:dyDescent="0.25">
      <c r="B60" t="s">
        <v>9</v>
      </c>
      <c r="E60" s="8">
        <v>416.83</v>
      </c>
      <c r="F60" s="8"/>
    </row>
    <row r="61" spans="2:6" x14ac:dyDescent="0.25">
      <c r="B61" t="s">
        <v>78</v>
      </c>
      <c r="E61" s="8">
        <f>C47*C51</f>
        <v>0</v>
      </c>
      <c r="F61" s="8"/>
    </row>
    <row r="62" spans="2:6" ht="13.8" x14ac:dyDescent="0.25">
      <c r="B62" s="9"/>
      <c r="E62" s="10">
        <f>SUM(E54:E61)</f>
        <v>2938.88</v>
      </c>
      <c r="F62" s="10"/>
    </row>
    <row r="64" spans="2:6" x14ac:dyDescent="0.25">
      <c r="B64" s="7" t="s">
        <v>10</v>
      </c>
    </row>
    <row r="65" spans="2:6" x14ac:dyDescent="0.25">
      <c r="B65" s="11" t="s">
        <v>11</v>
      </c>
      <c r="C65" s="12">
        <v>30.61</v>
      </c>
      <c r="D65" s="103"/>
    </row>
    <row r="66" spans="2:6" x14ac:dyDescent="0.25">
      <c r="B66" s="13"/>
    </row>
    <row r="67" spans="2:6" x14ac:dyDescent="0.25">
      <c r="B67" t="s">
        <v>3</v>
      </c>
      <c r="E67" s="8">
        <v>795</v>
      </c>
      <c r="F67" s="8"/>
    </row>
    <row r="68" spans="2:6" x14ac:dyDescent="0.25">
      <c r="B68" t="s">
        <v>4</v>
      </c>
      <c r="E68" s="8">
        <f>C45*C65</f>
        <v>0</v>
      </c>
      <c r="F68" s="8"/>
    </row>
    <row r="69" spans="2:6" x14ac:dyDescent="0.25">
      <c r="B69" t="s">
        <v>5</v>
      </c>
      <c r="E69" s="8">
        <v>592.27</v>
      </c>
      <c r="F69" s="8"/>
    </row>
    <row r="70" spans="2:6" x14ac:dyDescent="0.25">
      <c r="B70" t="s">
        <v>6</v>
      </c>
      <c r="E70" s="8">
        <v>359.17</v>
      </c>
      <c r="F70" s="8"/>
    </row>
    <row r="71" spans="2:6" x14ac:dyDescent="0.25">
      <c r="B71" t="s">
        <v>7</v>
      </c>
      <c r="E71" s="8">
        <v>257.19</v>
      </c>
      <c r="F71" s="8"/>
    </row>
    <row r="72" spans="2:6" x14ac:dyDescent="0.25">
      <c r="B72" t="s">
        <v>77</v>
      </c>
      <c r="E72" s="8">
        <f>C47*C51</f>
        <v>0</v>
      </c>
      <c r="F72" s="8"/>
    </row>
    <row r="73" spans="2:6" ht="13.8" x14ac:dyDescent="0.25">
      <c r="B73" s="9"/>
      <c r="E73" s="14">
        <f>SUM(E67:E72)</f>
        <v>2003.63</v>
      </c>
      <c r="F73" s="14"/>
    </row>
    <row r="75" spans="2:6" x14ac:dyDescent="0.25">
      <c r="B75" s="15" t="s">
        <v>12</v>
      </c>
    </row>
    <row r="76" spans="2:6" x14ac:dyDescent="0.25">
      <c r="B76" t="s">
        <v>13</v>
      </c>
      <c r="E76" s="8">
        <v>107.07</v>
      </c>
      <c r="F76" s="8"/>
    </row>
    <row r="77" spans="2:6" x14ac:dyDescent="0.25">
      <c r="B77" t="s">
        <v>14</v>
      </c>
      <c r="E77" s="8">
        <v>152.97</v>
      </c>
      <c r="F77" s="8"/>
    </row>
    <row r="78" spans="2:6" x14ac:dyDescent="0.25">
      <c r="B78" t="s">
        <v>15</v>
      </c>
      <c r="E78" s="8">
        <v>2.38</v>
      </c>
      <c r="F78" s="8"/>
    </row>
    <row r="79" spans="2:6" ht="13.8" thickBot="1" x14ac:dyDescent="0.3"/>
    <row r="80" spans="2:6" ht="15" thickTop="1" thickBot="1" x14ac:dyDescent="0.3">
      <c r="B80" s="5" t="s">
        <v>84</v>
      </c>
      <c r="E80" s="16">
        <f>12*E62+2*E73</f>
        <v>39273.82</v>
      </c>
      <c r="F80" s="117"/>
    </row>
    <row r="81" spans="1:9" ht="21.6" thickTop="1" x14ac:dyDescent="0.25">
      <c r="B81" s="17" t="s">
        <v>17</v>
      </c>
    </row>
    <row r="83" spans="1:9" x14ac:dyDescent="0.25">
      <c r="B83" s="18"/>
      <c r="C83" s="18"/>
      <c r="D83" s="18"/>
      <c r="E83" s="18"/>
      <c r="F83" s="18"/>
      <c r="G83" s="18"/>
      <c r="H83" s="18"/>
      <c r="I83" s="18"/>
    </row>
    <row r="86" spans="1:9" ht="21" x14ac:dyDescent="0.4">
      <c r="A86" s="116"/>
      <c r="B86" s="1" t="s">
        <v>81</v>
      </c>
    </row>
    <row r="88" spans="1:9" x14ac:dyDescent="0.25">
      <c r="B88" s="2" t="s">
        <v>0</v>
      </c>
      <c r="C88" s="120">
        <v>0</v>
      </c>
    </row>
    <row r="89" spans="1:9" x14ac:dyDescent="0.25">
      <c r="B89" s="2"/>
      <c r="C89" s="119"/>
    </row>
    <row r="90" spans="1:9" x14ac:dyDescent="0.25">
      <c r="B90" s="2" t="s">
        <v>79</v>
      </c>
      <c r="C90" s="121">
        <v>0</v>
      </c>
    </row>
    <row r="91" spans="1:9" x14ac:dyDescent="0.25">
      <c r="B91" s="2"/>
      <c r="C91" s="4"/>
    </row>
    <row r="92" spans="1:9" x14ac:dyDescent="0.25">
      <c r="B92" s="5" t="s">
        <v>1</v>
      </c>
      <c r="C92" s="32">
        <v>48.38</v>
      </c>
      <c r="D92" s="101"/>
    </row>
    <row r="93" spans="1:9" x14ac:dyDescent="0.25">
      <c r="B93" s="2"/>
    </row>
    <row r="94" spans="1:9" x14ac:dyDescent="0.25">
      <c r="B94" s="5" t="s">
        <v>80</v>
      </c>
      <c r="C94" s="32">
        <v>182.5</v>
      </c>
      <c r="E94" s="8"/>
    </row>
    <row r="95" spans="1:9" x14ac:dyDescent="0.25">
      <c r="B95" s="2"/>
    </row>
    <row r="96" spans="1:9" x14ac:dyDescent="0.25">
      <c r="B96" s="7" t="s">
        <v>2</v>
      </c>
    </row>
    <row r="97" spans="2:6" x14ac:dyDescent="0.25">
      <c r="B97" t="s">
        <v>3</v>
      </c>
      <c r="E97" s="8">
        <v>1256.8900000000001</v>
      </c>
      <c r="F97" s="8"/>
    </row>
    <row r="98" spans="2:6" x14ac:dyDescent="0.25">
      <c r="B98" t="s">
        <v>4</v>
      </c>
      <c r="E98" s="8">
        <f>C88*C92</f>
        <v>0</v>
      </c>
      <c r="F98" s="8"/>
    </row>
    <row r="99" spans="2:6" x14ac:dyDescent="0.25">
      <c r="B99" t="s">
        <v>5</v>
      </c>
      <c r="E99" s="8">
        <v>577.82000000000005</v>
      </c>
      <c r="F99" s="8"/>
    </row>
    <row r="100" spans="2:6" x14ac:dyDescent="0.25">
      <c r="B100" t="s">
        <v>6</v>
      </c>
      <c r="E100" s="8">
        <v>350.41</v>
      </c>
      <c r="F100" s="8"/>
    </row>
    <row r="101" spans="2:6" x14ac:dyDescent="0.25">
      <c r="B101" t="s">
        <v>7</v>
      </c>
      <c r="E101" s="8">
        <v>250.92</v>
      </c>
      <c r="F101" s="8"/>
    </row>
    <row r="102" spans="2:6" x14ac:dyDescent="0.25">
      <c r="B102" t="s">
        <v>8</v>
      </c>
      <c r="E102" s="8">
        <v>24.5</v>
      </c>
      <c r="F102" s="8"/>
    </row>
    <row r="103" spans="2:6" x14ac:dyDescent="0.25">
      <c r="B103" t="s">
        <v>9</v>
      </c>
      <c r="E103" s="8">
        <v>406.66</v>
      </c>
      <c r="F103" s="8"/>
    </row>
    <row r="104" spans="2:6" x14ac:dyDescent="0.25">
      <c r="B104" t="s">
        <v>78</v>
      </c>
      <c r="E104" s="8">
        <f>C90*C94</f>
        <v>0</v>
      </c>
      <c r="F104" s="8"/>
    </row>
    <row r="105" spans="2:6" ht="13.8" x14ac:dyDescent="0.25">
      <c r="B105" s="9"/>
      <c r="E105" s="10">
        <f>SUM(E97:E104)</f>
        <v>2867.2</v>
      </c>
      <c r="F105" s="10"/>
    </row>
    <row r="107" spans="2:6" x14ac:dyDescent="0.25">
      <c r="B107" s="7" t="s">
        <v>10</v>
      </c>
    </row>
    <row r="108" spans="2:6" x14ac:dyDescent="0.25">
      <c r="B108" s="11" t="s">
        <v>11</v>
      </c>
      <c r="C108" s="12">
        <v>29.86</v>
      </c>
      <c r="D108" s="103"/>
    </row>
    <row r="109" spans="2:6" x14ac:dyDescent="0.25">
      <c r="B109" s="13"/>
    </row>
    <row r="110" spans="2:6" x14ac:dyDescent="0.25">
      <c r="B110" t="s">
        <v>3</v>
      </c>
      <c r="E110" s="8">
        <v>775.61</v>
      </c>
      <c r="F110" s="8"/>
    </row>
    <row r="111" spans="2:6" x14ac:dyDescent="0.25">
      <c r="B111" t="s">
        <v>4</v>
      </c>
      <c r="E111" s="8">
        <f>C88*C108</f>
        <v>0</v>
      </c>
      <c r="F111" s="8"/>
    </row>
    <row r="112" spans="2:6" x14ac:dyDescent="0.25">
      <c r="B112" t="s">
        <v>5</v>
      </c>
      <c r="E112" s="8">
        <v>577.82000000000005</v>
      </c>
      <c r="F112" s="8"/>
    </row>
    <row r="113" spans="2:9" x14ac:dyDescent="0.25">
      <c r="B113" t="s">
        <v>6</v>
      </c>
      <c r="E113" s="8">
        <v>350.41</v>
      </c>
      <c r="F113" s="8"/>
    </row>
    <row r="114" spans="2:9" x14ac:dyDescent="0.25">
      <c r="B114" t="s">
        <v>7</v>
      </c>
      <c r="E114" s="8">
        <v>250.92</v>
      </c>
      <c r="F114" s="8"/>
    </row>
    <row r="115" spans="2:9" x14ac:dyDescent="0.25">
      <c r="B115" t="s">
        <v>77</v>
      </c>
      <c r="E115" s="8">
        <f>C90*C94</f>
        <v>0</v>
      </c>
      <c r="F115" s="8"/>
    </row>
    <row r="116" spans="2:9" ht="13.8" x14ac:dyDescent="0.25">
      <c r="B116" s="9"/>
      <c r="E116" s="14">
        <f>SUM(E110:E115)</f>
        <v>1954.7600000000002</v>
      </c>
      <c r="F116" s="14"/>
    </row>
    <row r="118" spans="2:9" x14ac:dyDescent="0.25">
      <c r="B118" s="15" t="s">
        <v>12</v>
      </c>
    </row>
    <row r="119" spans="2:9" x14ac:dyDescent="0.25">
      <c r="B119" t="s">
        <v>13</v>
      </c>
      <c r="E119" s="8">
        <v>104.46</v>
      </c>
      <c r="F119" s="8"/>
    </row>
    <row r="120" spans="2:9" x14ac:dyDescent="0.25">
      <c r="B120" t="s">
        <v>14</v>
      </c>
      <c r="E120" s="8">
        <v>149.24</v>
      </c>
      <c r="F120" s="8"/>
    </row>
    <row r="121" spans="2:9" x14ac:dyDescent="0.25">
      <c r="B121" t="s">
        <v>15</v>
      </c>
      <c r="E121" s="8">
        <v>2.3199999999999998</v>
      </c>
      <c r="F121" s="8"/>
    </row>
    <row r="122" spans="2:9" ht="13.8" thickBot="1" x14ac:dyDescent="0.3"/>
    <row r="123" spans="2:9" ht="15" thickTop="1" thickBot="1" x14ac:dyDescent="0.3">
      <c r="B123" s="5" t="s">
        <v>82</v>
      </c>
      <c r="E123" s="16">
        <f>12*E105+2*E116</f>
        <v>38315.919999999998</v>
      </c>
      <c r="F123" s="117"/>
    </row>
    <row r="124" spans="2:9" ht="21.6" thickTop="1" x14ac:dyDescent="0.25">
      <c r="B124" s="17" t="s">
        <v>17</v>
      </c>
    </row>
    <row r="126" spans="2:9" x14ac:dyDescent="0.25">
      <c r="B126" s="18"/>
      <c r="C126" s="18"/>
      <c r="D126" s="18"/>
      <c r="E126" s="18"/>
      <c r="F126" s="18"/>
      <c r="G126" s="18"/>
      <c r="H126" s="18"/>
      <c r="I126" s="18"/>
    </row>
    <row r="129" spans="1:6" ht="21" x14ac:dyDescent="0.4">
      <c r="A129" s="116"/>
      <c r="B129" s="1" t="s">
        <v>75</v>
      </c>
    </row>
    <row r="131" spans="1:6" x14ac:dyDescent="0.25">
      <c r="B131" s="2" t="s">
        <v>0</v>
      </c>
      <c r="C131" s="120">
        <v>0</v>
      </c>
    </row>
    <row r="132" spans="1:6" x14ac:dyDescent="0.25">
      <c r="B132" s="2"/>
      <c r="C132" s="119"/>
    </row>
    <row r="133" spans="1:6" x14ac:dyDescent="0.25">
      <c r="B133" s="2" t="s">
        <v>79</v>
      </c>
      <c r="C133" s="121">
        <v>0</v>
      </c>
    </row>
    <row r="134" spans="1:6" x14ac:dyDescent="0.25">
      <c r="B134" s="2"/>
      <c r="C134" s="4"/>
    </row>
    <row r="135" spans="1:6" x14ac:dyDescent="0.25">
      <c r="B135" s="5" t="s">
        <v>1</v>
      </c>
      <c r="C135" s="32">
        <v>47.67</v>
      </c>
      <c r="D135" s="101"/>
    </row>
    <row r="136" spans="1:6" x14ac:dyDescent="0.25">
      <c r="B136" s="2"/>
    </row>
    <row r="137" spans="1:6" x14ac:dyDescent="0.25">
      <c r="B137" s="5" t="s">
        <v>80</v>
      </c>
      <c r="C137" s="32">
        <v>179.86</v>
      </c>
      <c r="E137" s="8"/>
    </row>
    <row r="138" spans="1:6" x14ac:dyDescent="0.25">
      <c r="B138" s="2"/>
    </row>
    <row r="139" spans="1:6" x14ac:dyDescent="0.25">
      <c r="B139" s="7" t="s">
        <v>2</v>
      </c>
    </row>
    <row r="140" spans="1:6" x14ac:dyDescent="0.25">
      <c r="B140" t="s">
        <v>3</v>
      </c>
      <c r="E140" s="8">
        <v>1238.68</v>
      </c>
      <c r="F140" s="8"/>
    </row>
    <row r="141" spans="1:6" x14ac:dyDescent="0.25">
      <c r="B141" t="s">
        <v>4</v>
      </c>
      <c r="E141" s="8">
        <f>C131*C135</f>
        <v>0</v>
      </c>
      <c r="F141" s="8"/>
    </row>
    <row r="142" spans="1:6" x14ac:dyDescent="0.25">
      <c r="B142" t="s">
        <v>5</v>
      </c>
      <c r="E142" s="8">
        <v>569.45000000000005</v>
      </c>
      <c r="F142" s="8"/>
    </row>
    <row r="143" spans="1:6" x14ac:dyDescent="0.25">
      <c r="B143" t="s">
        <v>6</v>
      </c>
      <c r="E143" s="8">
        <v>334.47</v>
      </c>
      <c r="F143" s="8"/>
    </row>
    <row r="144" spans="1:6" x14ac:dyDescent="0.25">
      <c r="B144" t="s">
        <v>7</v>
      </c>
      <c r="E144" s="8">
        <v>247.28</v>
      </c>
      <c r="F144" s="8"/>
    </row>
    <row r="145" spans="2:6" x14ac:dyDescent="0.25">
      <c r="B145" t="s">
        <v>8</v>
      </c>
      <c r="E145" s="8">
        <v>24.14</v>
      </c>
      <c r="F145" s="8"/>
    </row>
    <row r="146" spans="2:6" x14ac:dyDescent="0.25">
      <c r="B146" t="s">
        <v>9</v>
      </c>
      <c r="E146" s="8">
        <v>406.66</v>
      </c>
      <c r="F146" s="8"/>
    </row>
    <row r="147" spans="2:6" x14ac:dyDescent="0.25">
      <c r="B147" t="s">
        <v>78</v>
      </c>
      <c r="E147" s="8">
        <f>C133*C137</f>
        <v>0</v>
      </c>
      <c r="F147" s="8"/>
    </row>
    <row r="148" spans="2:6" ht="13.8" x14ac:dyDescent="0.25">
      <c r="B148" s="9"/>
      <c r="E148" s="10">
        <f>SUM(E140:E147)</f>
        <v>2820.6800000000003</v>
      </c>
      <c r="F148" s="10"/>
    </row>
    <row r="150" spans="2:6" x14ac:dyDescent="0.25">
      <c r="B150" s="7" t="s">
        <v>10</v>
      </c>
    </row>
    <row r="151" spans="2:6" x14ac:dyDescent="0.25">
      <c r="B151" s="11" t="s">
        <v>11</v>
      </c>
      <c r="C151" s="12">
        <v>29.43</v>
      </c>
      <c r="D151" s="103"/>
    </row>
    <row r="152" spans="2:6" x14ac:dyDescent="0.25">
      <c r="B152" s="13"/>
    </row>
    <row r="153" spans="2:6" x14ac:dyDescent="0.25">
      <c r="B153" t="s">
        <v>3</v>
      </c>
      <c r="E153" s="8">
        <v>764.37</v>
      </c>
      <c r="F153" s="8"/>
    </row>
    <row r="154" spans="2:6" x14ac:dyDescent="0.25">
      <c r="B154" t="s">
        <v>4</v>
      </c>
      <c r="E154" s="8">
        <f>C131*C151</f>
        <v>0</v>
      </c>
      <c r="F154" s="8"/>
    </row>
    <row r="155" spans="2:6" x14ac:dyDescent="0.25">
      <c r="B155" t="s">
        <v>5</v>
      </c>
      <c r="E155" s="8">
        <v>569.45000000000005</v>
      </c>
      <c r="F155" s="8"/>
    </row>
    <row r="156" spans="2:6" x14ac:dyDescent="0.25">
      <c r="B156" t="s">
        <v>6</v>
      </c>
      <c r="E156" s="8">
        <v>334.47</v>
      </c>
      <c r="F156" s="8"/>
    </row>
    <row r="157" spans="2:6" x14ac:dyDescent="0.25">
      <c r="B157" t="s">
        <v>7</v>
      </c>
      <c r="E157" s="8">
        <v>247.28</v>
      </c>
      <c r="F157" s="8"/>
    </row>
    <row r="158" spans="2:6" x14ac:dyDescent="0.25">
      <c r="B158" t="s">
        <v>77</v>
      </c>
      <c r="E158" s="8">
        <f>C133*C137</f>
        <v>0</v>
      </c>
      <c r="F158" s="8"/>
    </row>
    <row r="159" spans="2:6" ht="13.8" x14ac:dyDescent="0.25">
      <c r="B159" s="9"/>
      <c r="E159" s="14">
        <f>SUM(E153:E158)</f>
        <v>1915.5700000000002</v>
      </c>
      <c r="F159" s="14"/>
    </row>
    <row r="161" spans="1:9" x14ac:dyDescent="0.25">
      <c r="B161" s="15" t="s">
        <v>12</v>
      </c>
    </row>
    <row r="162" spans="1:9" x14ac:dyDescent="0.25">
      <c r="B162" t="s">
        <v>13</v>
      </c>
      <c r="E162" s="8">
        <v>102.95</v>
      </c>
      <c r="F162" s="8"/>
    </row>
    <row r="163" spans="1:9" x14ac:dyDescent="0.25">
      <c r="B163" t="s">
        <v>14</v>
      </c>
      <c r="E163" s="8">
        <v>147.07</v>
      </c>
      <c r="F163" s="8"/>
    </row>
    <row r="164" spans="1:9" x14ac:dyDescent="0.25">
      <c r="B164" t="s">
        <v>15</v>
      </c>
      <c r="E164" s="8">
        <v>2.2799999999999998</v>
      </c>
      <c r="F164" s="8"/>
    </row>
    <row r="165" spans="1:9" ht="13.8" thickBot="1" x14ac:dyDescent="0.3"/>
    <row r="166" spans="1:9" ht="15" thickTop="1" thickBot="1" x14ac:dyDescent="0.3">
      <c r="B166" s="5" t="s">
        <v>76</v>
      </c>
      <c r="E166" s="16">
        <f>12*E148+2*E159</f>
        <v>37679.300000000003</v>
      </c>
      <c r="F166" s="117"/>
    </row>
    <row r="167" spans="1:9" ht="21.6" thickTop="1" x14ac:dyDescent="0.25">
      <c r="B167" s="17" t="s">
        <v>17</v>
      </c>
    </row>
    <row r="169" spans="1:9" x14ac:dyDescent="0.25">
      <c r="B169" s="18"/>
      <c r="C169" s="18"/>
      <c r="D169" s="18"/>
      <c r="E169" s="18"/>
      <c r="F169" s="18"/>
      <c r="G169" s="18"/>
      <c r="H169" s="18"/>
      <c r="I169" s="18"/>
    </row>
    <row r="171" spans="1:9" ht="22.5" customHeight="1" x14ac:dyDescent="0.4">
      <c r="A171" s="116"/>
      <c r="B171" s="1" t="s">
        <v>73</v>
      </c>
    </row>
    <row r="173" spans="1:9" x14ac:dyDescent="0.25">
      <c r="B173" s="2" t="s">
        <v>0</v>
      </c>
      <c r="C173" s="3">
        <v>0</v>
      </c>
    </row>
    <row r="174" spans="1:9" x14ac:dyDescent="0.25">
      <c r="B174" s="2"/>
      <c r="C174" s="4"/>
    </row>
    <row r="175" spans="1:9" x14ac:dyDescent="0.25">
      <c r="B175" s="5" t="s">
        <v>1</v>
      </c>
      <c r="C175" s="6">
        <v>46.74</v>
      </c>
      <c r="D175" s="101"/>
    </row>
    <row r="176" spans="1:9" x14ac:dyDescent="0.25">
      <c r="B176" s="2"/>
    </row>
    <row r="177" spans="2:6" x14ac:dyDescent="0.25">
      <c r="B177" s="7" t="s">
        <v>2</v>
      </c>
    </row>
    <row r="178" spans="2:6" x14ac:dyDescent="0.25">
      <c r="B178" t="s">
        <v>3</v>
      </c>
      <c r="E178" s="8">
        <v>1214.3900000000001</v>
      </c>
      <c r="F178" s="8"/>
    </row>
    <row r="179" spans="2:6" x14ac:dyDescent="0.25">
      <c r="B179" t="s">
        <v>4</v>
      </c>
      <c r="E179" s="8">
        <f>C173*C175</f>
        <v>0</v>
      </c>
      <c r="F179" s="8"/>
    </row>
    <row r="180" spans="2:6" x14ac:dyDescent="0.25">
      <c r="B180" t="s">
        <v>5</v>
      </c>
      <c r="E180" s="8">
        <v>558.28</v>
      </c>
      <c r="F180" s="8"/>
    </row>
    <row r="181" spans="2:6" x14ac:dyDescent="0.25">
      <c r="B181" t="s">
        <v>6</v>
      </c>
      <c r="E181" s="8">
        <v>327.91</v>
      </c>
      <c r="F181" s="8"/>
    </row>
    <row r="182" spans="2:6" x14ac:dyDescent="0.25">
      <c r="B182" t="s">
        <v>7</v>
      </c>
      <c r="E182" s="8">
        <v>242.43</v>
      </c>
      <c r="F182" s="8"/>
    </row>
    <row r="183" spans="2:6" x14ac:dyDescent="0.25">
      <c r="B183" t="s">
        <v>8</v>
      </c>
      <c r="E183" s="8">
        <v>23.67</v>
      </c>
      <c r="F183" s="8"/>
    </row>
    <row r="184" spans="2:6" x14ac:dyDescent="0.25">
      <c r="B184" t="s">
        <v>9</v>
      </c>
      <c r="E184" s="8">
        <v>392.91</v>
      </c>
      <c r="F184" s="8"/>
    </row>
    <row r="185" spans="2:6" ht="13.8" x14ac:dyDescent="0.25">
      <c r="B185" s="9"/>
      <c r="E185" s="10">
        <f>SUM(E178:E184)</f>
        <v>2759.5899999999997</v>
      </c>
      <c r="F185" s="10"/>
    </row>
    <row r="187" spans="2:6" x14ac:dyDescent="0.25">
      <c r="B187" s="7" t="s">
        <v>10</v>
      </c>
    </row>
    <row r="188" spans="2:6" x14ac:dyDescent="0.25">
      <c r="B188" s="11" t="s">
        <v>11</v>
      </c>
      <c r="C188" s="12">
        <v>28.85</v>
      </c>
      <c r="D188" s="103"/>
    </row>
    <row r="189" spans="2:6" x14ac:dyDescent="0.25">
      <c r="B189" s="13"/>
    </row>
    <row r="190" spans="2:6" x14ac:dyDescent="0.25">
      <c r="B190" t="s">
        <v>3</v>
      </c>
      <c r="E190" s="8">
        <v>749.38</v>
      </c>
      <c r="F190" s="8"/>
    </row>
    <row r="191" spans="2:6" x14ac:dyDescent="0.25">
      <c r="B191" t="s">
        <v>4</v>
      </c>
      <c r="E191" s="8">
        <f>C173*C188</f>
        <v>0</v>
      </c>
      <c r="F191" s="8"/>
    </row>
    <row r="192" spans="2:6" x14ac:dyDescent="0.25">
      <c r="B192" t="s">
        <v>5</v>
      </c>
      <c r="E192" s="8">
        <v>558.28</v>
      </c>
      <c r="F192" s="8"/>
    </row>
    <row r="193" spans="2:9" x14ac:dyDescent="0.25">
      <c r="B193" t="s">
        <v>6</v>
      </c>
      <c r="E193" s="8">
        <v>327.91</v>
      </c>
      <c r="F193" s="8"/>
    </row>
    <row r="194" spans="2:9" x14ac:dyDescent="0.25">
      <c r="B194" t="s">
        <v>7</v>
      </c>
      <c r="E194" s="8">
        <v>242.43</v>
      </c>
      <c r="F194" s="8"/>
    </row>
    <row r="195" spans="2:9" ht="13.8" x14ac:dyDescent="0.25">
      <c r="B195" s="9"/>
      <c r="E195" s="14">
        <f>SUM(E190:E194)</f>
        <v>1878</v>
      </c>
      <c r="F195" s="14"/>
    </row>
    <row r="197" spans="2:9" x14ac:dyDescent="0.25">
      <c r="B197" s="15" t="s">
        <v>12</v>
      </c>
    </row>
    <row r="198" spans="2:9" x14ac:dyDescent="0.25">
      <c r="B198" t="s">
        <v>13</v>
      </c>
      <c r="E198" s="8">
        <v>100.93</v>
      </c>
      <c r="F198" s="8"/>
    </row>
    <row r="199" spans="2:9" x14ac:dyDescent="0.25">
      <c r="B199" t="s">
        <v>14</v>
      </c>
      <c r="E199" s="8">
        <v>144.19</v>
      </c>
      <c r="F199" s="8"/>
    </row>
    <row r="200" spans="2:9" x14ac:dyDescent="0.25">
      <c r="B200" t="s">
        <v>15</v>
      </c>
      <c r="E200" s="8">
        <v>2.2400000000000002</v>
      </c>
      <c r="F200" s="8"/>
    </row>
    <row r="201" spans="2:9" ht="13.8" thickBot="1" x14ac:dyDescent="0.3"/>
    <row r="202" spans="2:9" ht="15" thickTop="1" thickBot="1" x14ac:dyDescent="0.3">
      <c r="B202" s="5" t="s">
        <v>74</v>
      </c>
      <c r="E202" s="16">
        <f>12*E185+2*E195</f>
        <v>36871.079999999994</v>
      </c>
      <c r="F202" s="117"/>
    </row>
    <row r="203" spans="2:9" ht="21.6" thickTop="1" x14ac:dyDescent="0.25">
      <c r="B203" s="17" t="s">
        <v>17</v>
      </c>
    </row>
    <row r="205" spans="2:9" x14ac:dyDescent="0.25">
      <c r="B205" s="18"/>
      <c r="C205" s="18"/>
      <c r="D205" s="18"/>
      <c r="E205" s="18"/>
      <c r="F205" s="18"/>
      <c r="G205" s="18"/>
      <c r="H205" s="18"/>
      <c r="I205" s="18"/>
    </row>
    <row r="209" spans="1:6" ht="22.5" customHeight="1" x14ac:dyDescent="0.4">
      <c r="A209" s="116"/>
      <c r="B209" s="1" t="s">
        <v>71</v>
      </c>
    </row>
    <row r="211" spans="1:6" x14ac:dyDescent="0.25">
      <c r="B211" s="2" t="s">
        <v>0</v>
      </c>
      <c r="C211" s="3">
        <v>1</v>
      </c>
    </row>
    <row r="212" spans="1:6" x14ac:dyDescent="0.25">
      <c r="B212" s="2"/>
      <c r="C212" s="4"/>
    </row>
    <row r="213" spans="1:6" x14ac:dyDescent="0.25">
      <c r="B213" s="5" t="s">
        <v>1</v>
      </c>
      <c r="C213" s="6">
        <v>46.32</v>
      </c>
      <c r="D213" s="101"/>
    </row>
    <row r="214" spans="1:6" x14ac:dyDescent="0.25">
      <c r="B214" s="2"/>
    </row>
    <row r="215" spans="1:6" x14ac:dyDescent="0.25">
      <c r="B215" s="7" t="s">
        <v>2</v>
      </c>
    </row>
    <row r="216" spans="1:6" x14ac:dyDescent="0.25">
      <c r="B216" t="s">
        <v>3</v>
      </c>
      <c r="E216" s="8">
        <v>1203.56</v>
      </c>
      <c r="F216" s="8"/>
    </row>
    <row r="217" spans="1:6" x14ac:dyDescent="0.25">
      <c r="B217" t="s">
        <v>4</v>
      </c>
      <c r="E217" s="8">
        <f>C211*C213</f>
        <v>46.32</v>
      </c>
      <c r="F217" s="8"/>
    </row>
    <row r="218" spans="1:6" x14ac:dyDescent="0.25">
      <c r="B218" t="s">
        <v>5</v>
      </c>
      <c r="E218" s="8">
        <v>553.29999999999995</v>
      </c>
      <c r="F218" s="8"/>
    </row>
    <row r="219" spans="1:6" x14ac:dyDescent="0.25">
      <c r="B219" t="s">
        <v>6</v>
      </c>
      <c r="E219" s="8">
        <v>324.99</v>
      </c>
      <c r="F219" s="8"/>
    </row>
    <row r="220" spans="1:6" x14ac:dyDescent="0.25">
      <c r="B220" t="s">
        <v>7</v>
      </c>
      <c r="E220" s="8">
        <v>240.26999999999998</v>
      </c>
      <c r="F220" s="8"/>
    </row>
    <row r="221" spans="1:6" x14ac:dyDescent="0.25">
      <c r="B221" t="s">
        <v>8</v>
      </c>
      <c r="E221" s="8">
        <v>23.46</v>
      </c>
      <c r="F221" s="8"/>
    </row>
    <row r="222" spans="1:6" x14ac:dyDescent="0.25">
      <c r="B222" t="s">
        <v>9</v>
      </c>
      <c r="E222" s="8">
        <v>389.40999999999997</v>
      </c>
      <c r="F222" s="8"/>
    </row>
    <row r="223" spans="1:6" ht="13.8" x14ac:dyDescent="0.25">
      <c r="B223" s="9"/>
      <c r="E223" s="10">
        <f>SUM(E216:E222)</f>
        <v>2781.31</v>
      </c>
      <c r="F223" s="10"/>
    </row>
    <row r="225" spans="2:6" x14ac:dyDescent="0.25">
      <c r="B225" s="7" t="s">
        <v>10</v>
      </c>
    </row>
    <row r="226" spans="2:6" x14ac:dyDescent="0.25">
      <c r="B226" s="11" t="s">
        <v>11</v>
      </c>
      <c r="C226" s="12">
        <v>28.59</v>
      </c>
      <c r="D226" s="103"/>
    </row>
    <row r="227" spans="2:6" x14ac:dyDescent="0.25">
      <c r="B227" s="13"/>
    </row>
    <row r="228" spans="2:6" x14ac:dyDescent="0.25">
      <c r="B228" t="s">
        <v>3</v>
      </c>
      <c r="E228" s="8">
        <v>742.7</v>
      </c>
      <c r="F228" s="8"/>
    </row>
    <row r="229" spans="2:6" x14ac:dyDescent="0.25">
      <c r="B229" t="s">
        <v>4</v>
      </c>
      <c r="E229" s="8">
        <f>C211*C226</f>
        <v>28.59</v>
      </c>
      <c r="F229" s="8"/>
    </row>
    <row r="230" spans="2:6" x14ac:dyDescent="0.25">
      <c r="B230" t="s">
        <v>5</v>
      </c>
      <c r="E230" s="8">
        <v>553.29999999999995</v>
      </c>
      <c r="F230" s="8"/>
    </row>
    <row r="231" spans="2:6" x14ac:dyDescent="0.25">
      <c r="B231" t="s">
        <v>6</v>
      </c>
      <c r="E231" s="8">
        <v>324.99</v>
      </c>
      <c r="F231" s="8"/>
    </row>
    <row r="232" spans="2:6" x14ac:dyDescent="0.25">
      <c r="B232" t="s">
        <v>7</v>
      </c>
      <c r="E232" s="8">
        <v>240.26999999999998</v>
      </c>
      <c r="F232" s="8"/>
    </row>
    <row r="233" spans="2:6" ht="13.8" x14ac:dyDescent="0.25">
      <c r="B233" s="9"/>
      <c r="E233" s="14">
        <f>SUM(E228:E232)</f>
        <v>1889.8500000000001</v>
      </c>
      <c r="F233" s="14"/>
    </row>
    <row r="235" spans="2:6" x14ac:dyDescent="0.25">
      <c r="B235" s="15" t="s">
        <v>12</v>
      </c>
    </row>
    <row r="236" spans="2:6" x14ac:dyDescent="0.25">
      <c r="B236" t="s">
        <v>13</v>
      </c>
      <c r="E236" s="8">
        <v>100.03</v>
      </c>
      <c r="F236" s="8"/>
    </row>
    <row r="237" spans="2:6" x14ac:dyDescent="0.25">
      <c r="B237" t="s">
        <v>14</v>
      </c>
      <c r="E237" s="8">
        <v>142.89999999999998</v>
      </c>
      <c r="F237" s="8"/>
    </row>
    <row r="238" spans="2:6" x14ac:dyDescent="0.25">
      <c r="B238" t="s">
        <v>15</v>
      </c>
      <c r="E238" s="8">
        <v>2.2200000000000002</v>
      </c>
      <c r="F238" s="8"/>
    </row>
    <row r="239" spans="2:6" ht="13.8" thickBot="1" x14ac:dyDescent="0.3"/>
    <row r="240" spans="2:6" ht="15" thickTop="1" thickBot="1" x14ac:dyDescent="0.3">
      <c r="B240" s="5" t="s">
        <v>72</v>
      </c>
      <c r="E240" s="16">
        <f>12*E223+2*E233</f>
        <v>37155.42</v>
      </c>
      <c r="F240" s="117"/>
    </row>
    <row r="241" spans="2:9" ht="21.6" thickTop="1" x14ac:dyDescent="0.25">
      <c r="B241" s="17" t="s">
        <v>17</v>
      </c>
    </row>
    <row r="243" spans="2:9" x14ac:dyDescent="0.25">
      <c r="B243" s="18"/>
      <c r="C243" s="18"/>
      <c r="D243" s="18"/>
      <c r="E243" s="18"/>
      <c r="F243" s="18"/>
      <c r="G243" s="18"/>
      <c r="H243" s="18"/>
      <c r="I243" s="18"/>
    </row>
    <row r="247" spans="2:9" ht="22.5" customHeight="1" x14ac:dyDescent="0.4">
      <c r="B247" s="1" t="s">
        <v>69</v>
      </c>
    </row>
    <row r="249" spans="2:9" x14ac:dyDescent="0.25">
      <c r="B249" s="2" t="s">
        <v>0</v>
      </c>
      <c r="C249" s="3">
        <v>7</v>
      </c>
      <c r="E249" s="107" t="s">
        <v>67</v>
      </c>
      <c r="F249" s="107" t="s">
        <v>68</v>
      </c>
    </row>
    <row r="250" spans="2:9" x14ac:dyDescent="0.25">
      <c r="B250" s="2"/>
      <c r="C250" s="4"/>
    </row>
    <row r="251" spans="2:9" x14ac:dyDescent="0.25">
      <c r="B251" s="5" t="s">
        <v>1</v>
      </c>
      <c r="C251" s="6">
        <v>45.29</v>
      </c>
      <c r="D251" s="101">
        <v>45.41</v>
      </c>
    </row>
    <row r="252" spans="2:9" x14ac:dyDescent="0.25">
      <c r="B252" s="2"/>
    </row>
    <row r="253" spans="2:9" x14ac:dyDescent="0.25">
      <c r="B253" s="7" t="s">
        <v>2</v>
      </c>
    </row>
    <row r="254" spans="2:9" x14ac:dyDescent="0.25">
      <c r="B254" t="s">
        <v>3</v>
      </c>
      <c r="E254" s="8">
        <v>1177.08</v>
      </c>
      <c r="F254" s="8">
        <v>1179.96</v>
      </c>
    </row>
    <row r="255" spans="2:9" x14ac:dyDescent="0.25">
      <c r="B255" t="s">
        <v>4</v>
      </c>
      <c r="E255" s="8">
        <f>C249*C251</f>
        <v>317.02999999999997</v>
      </c>
      <c r="F255" s="8">
        <f>C249*D251</f>
        <v>317.87</v>
      </c>
    </row>
    <row r="256" spans="2:9" x14ac:dyDescent="0.25">
      <c r="B256" t="s">
        <v>5</v>
      </c>
      <c r="E256" s="8">
        <v>541.12</v>
      </c>
      <c r="F256" s="8">
        <v>542.45000000000005</v>
      </c>
    </row>
    <row r="257" spans="2:6" x14ac:dyDescent="0.25">
      <c r="B257" t="s">
        <v>6</v>
      </c>
      <c r="E257" s="8">
        <v>317.83</v>
      </c>
      <c r="F257" s="8">
        <v>318.61</v>
      </c>
    </row>
    <row r="258" spans="2:6" x14ac:dyDescent="0.25">
      <c r="B258" t="s">
        <v>7</v>
      </c>
      <c r="E258" s="8">
        <v>234.98</v>
      </c>
      <c r="F258" s="8">
        <v>235.55</v>
      </c>
    </row>
    <row r="259" spans="2:6" x14ac:dyDescent="0.25">
      <c r="B259" t="s">
        <v>8</v>
      </c>
      <c r="E259" s="8">
        <v>22.94</v>
      </c>
      <c r="F259" s="8">
        <v>23</v>
      </c>
    </row>
    <row r="260" spans="2:6" x14ac:dyDescent="0.25">
      <c r="B260" t="s">
        <v>9</v>
      </c>
      <c r="E260" s="8">
        <v>380.84</v>
      </c>
      <c r="F260" s="8">
        <v>381.77</v>
      </c>
    </row>
    <row r="261" spans="2:6" ht="13.8" x14ac:dyDescent="0.25">
      <c r="B261" s="9"/>
      <c r="E261" s="10">
        <f>SUM(E254:E260)</f>
        <v>2991.82</v>
      </c>
      <c r="F261" s="10">
        <f>SUM(F254:F260)</f>
        <v>2999.21</v>
      </c>
    </row>
    <row r="263" spans="2:6" x14ac:dyDescent="0.25">
      <c r="B263" s="7" t="s">
        <v>10</v>
      </c>
    </row>
    <row r="264" spans="2:6" x14ac:dyDescent="0.25">
      <c r="B264" s="11" t="s">
        <v>11</v>
      </c>
      <c r="C264" s="12">
        <v>27.95</v>
      </c>
      <c r="D264" s="103">
        <v>28.02</v>
      </c>
    </row>
    <row r="265" spans="2:6" x14ac:dyDescent="0.25">
      <c r="B265" s="13"/>
    </row>
    <row r="266" spans="2:6" x14ac:dyDescent="0.25">
      <c r="B266" t="s">
        <v>3</v>
      </c>
      <c r="E266" s="8">
        <v>726.35</v>
      </c>
      <c r="F266" s="8">
        <v>728.13</v>
      </c>
    </row>
    <row r="267" spans="2:6" x14ac:dyDescent="0.25">
      <c r="B267" t="s">
        <v>4</v>
      </c>
      <c r="E267" s="8">
        <f>C249*C264</f>
        <v>195.65</v>
      </c>
      <c r="F267" s="8">
        <f>C249*D264</f>
        <v>196.14</v>
      </c>
    </row>
    <row r="268" spans="2:6" x14ac:dyDescent="0.25">
      <c r="B268" t="s">
        <v>5</v>
      </c>
      <c r="E268" s="8">
        <v>541.12</v>
      </c>
      <c r="F268" s="8">
        <v>542.45000000000005</v>
      </c>
    </row>
    <row r="269" spans="2:6" x14ac:dyDescent="0.25">
      <c r="B269" t="s">
        <v>6</v>
      </c>
      <c r="E269" s="8">
        <v>317.83</v>
      </c>
      <c r="F269" s="8">
        <v>318.61</v>
      </c>
    </row>
    <row r="270" spans="2:6" x14ac:dyDescent="0.25">
      <c r="B270" t="s">
        <v>7</v>
      </c>
      <c r="E270" s="8">
        <v>234.98</v>
      </c>
      <c r="F270" s="8">
        <v>235.55</v>
      </c>
    </row>
    <row r="271" spans="2:6" ht="13.8" x14ac:dyDescent="0.25">
      <c r="B271" s="9"/>
      <c r="E271" s="14">
        <f>SUM(E266:E270)</f>
        <v>2015.9299999999998</v>
      </c>
      <c r="F271" s="14">
        <f>SUM(F266:F270)</f>
        <v>2020.8799999999999</v>
      </c>
    </row>
    <row r="273" spans="2:9" x14ac:dyDescent="0.25">
      <c r="B273" s="15" t="s">
        <v>12</v>
      </c>
    </row>
    <row r="274" spans="2:9" x14ac:dyDescent="0.25">
      <c r="B274" t="s">
        <v>13</v>
      </c>
      <c r="E274" s="8">
        <v>97.820000000000007</v>
      </c>
      <c r="F274" s="8">
        <v>98.06</v>
      </c>
    </row>
    <row r="275" spans="2:9" x14ac:dyDescent="0.25">
      <c r="B275" t="s">
        <v>14</v>
      </c>
      <c r="E275" s="8">
        <v>139.75</v>
      </c>
      <c r="F275" s="8">
        <v>140.09</v>
      </c>
    </row>
    <row r="276" spans="2:9" x14ac:dyDescent="0.25">
      <c r="B276" t="s">
        <v>15</v>
      </c>
      <c r="E276" s="8">
        <v>2.16</v>
      </c>
      <c r="F276" s="8">
        <v>2.17</v>
      </c>
    </row>
    <row r="277" spans="2:9" ht="13.8" thickBot="1" x14ac:dyDescent="0.3"/>
    <row r="278" spans="2:9" ht="15" thickTop="1" thickBot="1" x14ac:dyDescent="0.3">
      <c r="B278" s="5" t="s">
        <v>70</v>
      </c>
      <c r="E278" s="106">
        <f>12*E261+2*E271</f>
        <v>39933.700000000004</v>
      </c>
      <c r="F278" s="118">
        <f>6*E261+6*F261+E271+F271</f>
        <v>39982.990000000005</v>
      </c>
    </row>
    <row r="279" spans="2:9" ht="21.6" thickTop="1" x14ac:dyDescent="0.25">
      <c r="B279" s="17" t="s">
        <v>17</v>
      </c>
    </row>
    <row r="281" spans="2:9" x14ac:dyDescent="0.25">
      <c r="B281" s="18"/>
      <c r="C281" s="18"/>
      <c r="D281" s="18"/>
      <c r="E281" s="18"/>
      <c r="F281" s="18"/>
      <c r="G281" s="18"/>
      <c r="H281" s="18"/>
      <c r="I281" s="18"/>
    </row>
    <row r="285" spans="2:9" ht="22.5" customHeight="1" x14ac:dyDescent="0.4">
      <c r="B285" s="1" t="s">
        <v>65</v>
      </c>
    </row>
    <row r="287" spans="2:9" x14ac:dyDescent="0.25">
      <c r="B287" s="2" t="s">
        <v>0</v>
      </c>
      <c r="C287" s="3">
        <v>7</v>
      </c>
      <c r="E287" s="107" t="s">
        <v>67</v>
      </c>
      <c r="F287" s="107" t="s">
        <v>68</v>
      </c>
    </row>
    <row r="288" spans="2:9" x14ac:dyDescent="0.25">
      <c r="B288" s="2"/>
      <c r="C288" s="4"/>
    </row>
    <row r="289" spans="2:6" x14ac:dyDescent="0.25">
      <c r="B289" s="5" t="s">
        <v>1</v>
      </c>
      <c r="C289" s="6">
        <v>44.18</v>
      </c>
      <c r="D289" s="101">
        <v>44.29</v>
      </c>
    </row>
    <row r="290" spans="2:6" x14ac:dyDescent="0.25">
      <c r="B290" s="2"/>
    </row>
    <row r="291" spans="2:6" x14ac:dyDescent="0.25">
      <c r="B291" s="7" t="s">
        <v>2</v>
      </c>
    </row>
    <row r="292" spans="2:6" x14ac:dyDescent="0.25">
      <c r="B292" t="s">
        <v>3</v>
      </c>
      <c r="E292" s="108">
        <v>1148.3399999999999</v>
      </c>
      <c r="F292" s="8">
        <v>1151.1600000000001</v>
      </c>
    </row>
    <row r="293" spans="2:6" x14ac:dyDescent="0.25">
      <c r="B293" t="s">
        <v>4</v>
      </c>
      <c r="E293" s="108">
        <f>C287*C289</f>
        <v>309.26</v>
      </c>
      <c r="F293" s="8">
        <f>C287*D289</f>
        <v>310.02999999999997</v>
      </c>
    </row>
    <row r="294" spans="2:6" x14ac:dyDescent="0.25">
      <c r="B294" t="s">
        <v>5</v>
      </c>
      <c r="E294" s="108">
        <v>527.9</v>
      </c>
      <c r="F294" s="8">
        <v>529.20000000000005</v>
      </c>
    </row>
    <row r="295" spans="2:6" x14ac:dyDescent="0.25">
      <c r="B295" t="s">
        <v>6</v>
      </c>
      <c r="E295" s="108">
        <v>310.07</v>
      </c>
      <c r="F295" s="8">
        <v>310.83</v>
      </c>
    </row>
    <row r="296" spans="2:6" x14ac:dyDescent="0.25">
      <c r="B296" t="s">
        <v>7</v>
      </c>
      <c r="E296" s="108">
        <v>229.23</v>
      </c>
      <c r="F296" s="8">
        <v>229.79999999999998</v>
      </c>
    </row>
    <row r="297" spans="2:6" x14ac:dyDescent="0.25">
      <c r="B297" t="s">
        <v>8</v>
      </c>
      <c r="E297" s="108">
        <v>22.380000000000003</v>
      </c>
      <c r="F297" s="8">
        <v>22.430000000000003</v>
      </c>
    </row>
    <row r="298" spans="2:6" x14ac:dyDescent="0.25">
      <c r="B298" t="s">
        <v>9</v>
      </c>
      <c r="E298" s="108">
        <v>371.53999999999996</v>
      </c>
      <c r="F298" s="8">
        <v>372.45</v>
      </c>
    </row>
    <row r="299" spans="2:6" ht="13.8" x14ac:dyDescent="0.25">
      <c r="B299" s="9"/>
      <c r="E299" s="109">
        <f>SUM(E292:E298)</f>
        <v>2918.7200000000003</v>
      </c>
      <c r="F299" s="10">
        <f>SUM(F292:F298)</f>
        <v>2925.9</v>
      </c>
    </row>
    <row r="301" spans="2:6" x14ac:dyDescent="0.25">
      <c r="B301" s="7" t="s">
        <v>10</v>
      </c>
    </row>
    <row r="302" spans="2:6" x14ac:dyDescent="0.25">
      <c r="B302" s="11" t="s">
        <v>11</v>
      </c>
      <c r="C302" s="12">
        <v>27.26</v>
      </c>
      <c r="D302" s="103">
        <v>27.32</v>
      </c>
      <c r="E302" s="102"/>
      <c r="F302" s="102"/>
    </row>
    <row r="303" spans="2:6" x14ac:dyDescent="0.25">
      <c r="B303" s="13"/>
      <c r="D303" s="102"/>
      <c r="E303" s="102"/>
      <c r="F303" s="102"/>
    </row>
    <row r="304" spans="2:6" x14ac:dyDescent="0.25">
      <c r="B304" t="s">
        <v>3</v>
      </c>
      <c r="D304" s="102"/>
      <c r="E304" s="110">
        <v>708.61</v>
      </c>
      <c r="F304" s="8">
        <v>710.35</v>
      </c>
    </row>
    <row r="305" spans="2:9" x14ac:dyDescent="0.25">
      <c r="B305" t="s">
        <v>4</v>
      </c>
      <c r="E305" s="110">
        <f>C287*C302</f>
        <v>190.82000000000002</v>
      </c>
      <c r="F305" s="8">
        <f>C287*D302</f>
        <v>191.24</v>
      </c>
    </row>
    <row r="306" spans="2:9" x14ac:dyDescent="0.25">
      <c r="B306" t="s">
        <v>5</v>
      </c>
      <c r="E306" s="110">
        <v>527.9</v>
      </c>
      <c r="F306" s="8">
        <v>529.20000000000005</v>
      </c>
    </row>
    <row r="307" spans="2:9" x14ac:dyDescent="0.25">
      <c r="B307" t="s">
        <v>6</v>
      </c>
      <c r="E307" s="110">
        <v>310.07</v>
      </c>
      <c r="F307" s="8">
        <v>310.83</v>
      </c>
    </row>
    <row r="308" spans="2:9" x14ac:dyDescent="0.25">
      <c r="B308" t="s">
        <v>7</v>
      </c>
      <c r="E308" s="110">
        <v>229.23</v>
      </c>
      <c r="F308" s="8">
        <v>229.79999999999998</v>
      </c>
    </row>
    <row r="309" spans="2:9" ht="13.8" x14ac:dyDescent="0.25">
      <c r="B309" s="9"/>
      <c r="E309" s="111">
        <f>SUM(E304:E308)</f>
        <v>1966.6299999999999</v>
      </c>
      <c r="F309" s="14">
        <f>SUM(F304:F308)</f>
        <v>1971.4199999999998</v>
      </c>
    </row>
    <row r="311" spans="2:9" x14ac:dyDescent="0.25">
      <c r="B311" s="15" t="s">
        <v>12</v>
      </c>
    </row>
    <row r="312" spans="2:9" x14ac:dyDescent="0.25">
      <c r="B312" t="s">
        <v>13</v>
      </c>
      <c r="E312" s="110">
        <v>95.43</v>
      </c>
      <c r="F312" s="104">
        <v>95.660000000000011</v>
      </c>
    </row>
    <row r="313" spans="2:9" x14ac:dyDescent="0.25">
      <c r="B313" t="s">
        <v>14</v>
      </c>
      <c r="E313" s="110">
        <v>136.32999999999998</v>
      </c>
      <c r="F313" s="104">
        <v>136.66999999999999</v>
      </c>
    </row>
    <row r="314" spans="2:9" x14ac:dyDescent="0.25">
      <c r="B314" t="s">
        <v>15</v>
      </c>
      <c r="E314" s="110">
        <v>2.11</v>
      </c>
    </row>
    <row r="315" spans="2:9" ht="13.8" thickBot="1" x14ac:dyDescent="0.3"/>
    <row r="316" spans="2:9" ht="15" thickTop="1" thickBot="1" x14ac:dyDescent="0.3">
      <c r="B316" s="5" t="s">
        <v>66</v>
      </c>
      <c r="E316" s="106">
        <f>8*E299+1*E309+4*F299+1*F309</f>
        <v>38991.410000000003</v>
      </c>
      <c r="F316" s="113"/>
      <c r="G316" s="114"/>
    </row>
    <row r="317" spans="2:9" ht="21.6" thickTop="1" x14ac:dyDescent="0.25">
      <c r="B317" s="17" t="s">
        <v>17</v>
      </c>
      <c r="G317" s="105"/>
    </row>
    <row r="319" spans="2:9" x14ac:dyDescent="0.25">
      <c r="B319" s="18"/>
      <c r="C319" s="18"/>
      <c r="D319" s="18"/>
      <c r="E319" s="18"/>
      <c r="F319" s="18"/>
      <c r="G319" s="18"/>
      <c r="H319" s="18"/>
      <c r="I319" s="18"/>
    </row>
    <row r="321" spans="2:5" ht="22.5" customHeight="1" x14ac:dyDescent="0.4">
      <c r="B321" s="1" t="s">
        <v>63</v>
      </c>
    </row>
    <row r="323" spans="2:5" x14ac:dyDescent="0.25">
      <c r="B323" s="2" t="s">
        <v>0</v>
      </c>
      <c r="C323" s="3">
        <v>7</v>
      </c>
    </row>
    <row r="324" spans="2:5" x14ac:dyDescent="0.25">
      <c r="B324" s="2"/>
      <c r="C324" s="4"/>
    </row>
    <row r="325" spans="2:5" x14ac:dyDescent="0.25">
      <c r="B325" s="5" t="s">
        <v>1</v>
      </c>
      <c r="C325" s="6">
        <v>43.519999999999996</v>
      </c>
    </row>
    <row r="326" spans="2:5" x14ac:dyDescent="0.25">
      <c r="B326" s="2"/>
    </row>
    <row r="327" spans="2:5" x14ac:dyDescent="0.25">
      <c r="B327" s="7" t="s">
        <v>2</v>
      </c>
    </row>
    <row r="328" spans="2:5" x14ac:dyDescent="0.25">
      <c r="B328" t="s">
        <v>3</v>
      </c>
      <c r="E328" s="8">
        <v>1131.3599999999999</v>
      </c>
    </row>
    <row r="329" spans="2:5" x14ac:dyDescent="0.25">
      <c r="B329" t="s">
        <v>4</v>
      </c>
      <c r="E329" s="8">
        <f>C323*C325</f>
        <v>304.64</v>
      </c>
    </row>
    <row r="330" spans="2:5" x14ac:dyDescent="0.25">
      <c r="B330" t="s">
        <v>5</v>
      </c>
      <c r="E330" s="8">
        <v>520.09</v>
      </c>
    </row>
    <row r="331" spans="2:5" x14ac:dyDescent="0.25">
      <c r="B331" t="s">
        <v>6</v>
      </c>
      <c r="E331" s="8">
        <v>305.48</v>
      </c>
    </row>
    <row r="332" spans="2:5" x14ac:dyDescent="0.25">
      <c r="B332" t="s">
        <v>7</v>
      </c>
      <c r="E332" s="8">
        <v>225.84</v>
      </c>
    </row>
    <row r="333" spans="2:5" x14ac:dyDescent="0.25">
      <c r="B333" t="s">
        <v>8</v>
      </c>
      <c r="E333" s="8">
        <v>22.040000000000003</v>
      </c>
    </row>
    <row r="334" spans="2:5" x14ac:dyDescent="0.25">
      <c r="B334" t="s">
        <v>9</v>
      </c>
      <c r="E334" s="8">
        <v>366.03999999999996</v>
      </c>
    </row>
    <row r="335" spans="2:5" ht="13.8" x14ac:dyDescent="0.25">
      <c r="B335" s="9"/>
      <c r="E335" s="10">
        <f>SUM(E328:E334)</f>
        <v>2875.4900000000002</v>
      </c>
    </row>
    <row r="337" spans="2:5" x14ac:dyDescent="0.25">
      <c r="B337" s="7" t="s">
        <v>10</v>
      </c>
    </row>
    <row r="338" spans="2:5" x14ac:dyDescent="0.25">
      <c r="B338" s="11" t="s">
        <v>11</v>
      </c>
      <c r="C338" s="12">
        <v>26.85</v>
      </c>
    </row>
    <row r="339" spans="2:5" x14ac:dyDescent="0.25">
      <c r="B339" s="13"/>
    </row>
    <row r="340" spans="2:5" x14ac:dyDescent="0.25">
      <c r="B340" t="s">
        <v>3</v>
      </c>
      <c r="E340" s="8">
        <v>698.13</v>
      </c>
    </row>
    <row r="341" spans="2:5" x14ac:dyDescent="0.25">
      <c r="B341" t="s">
        <v>4</v>
      </c>
      <c r="E341" s="8">
        <f>C323*C338</f>
        <v>187.95000000000002</v>
      </c>
    </row>
    <row r="342" spans="2:5" x14ac:dyDescent="0.25">
      <c r="B342" t="s">
        <v>5</v>
      </c>
      <c r="E342" s="8">
        <v>520.09</v>
      </c>
    </row>
    <row r="343" spans="2:5" x14ac:dyDescent="0.25">
      <c r="B343" t="s">
        <v>6</v>
      </c>
      <c r="E343" s="8">
        <v>305.48</v>
      </c>
    </row>
    <row r="344" spans="2:5" x14ac:dyDescent="0.25">
      <c r="B344" t="s">
        <v>7</v>
      </c>
      <c r="E344" s="8">
        <v>225.84</v>
      </c>
    </row>
    <row r="345" spans="2:5" ht="13.8" x14ac:dyDescent="0.25">
      <c r="B345" s="9"/>
      <c r="E345" s="14">
        <f>SUM(E340:E344)</f>
        <v>1937.49</v>
      </c>
    </row>
    <row r="347" spans="2:5" x14ac:dyDescent="0.25">
      <c r="B347" s="15" t="s">
        <v>12</v>
      </c>
    </row>
    <row r="348" spans="2:5" x14ac:dyDescent="0.25">
      <c r="B348" t="s">
        <v>13</v>
      </c>
      <c r="E348" s="8">
        <v>94.01</v>
      </c>
    </row>
    <row r="349" spans="2:5" x14ac:dyDescent="0.25">
      <c r="B349" t="s">
        <v>14</v>
      </c>
      <c r="E349" s="8">
        <v>134.31</v>
      </c>
    </row>
    <row r="350" spans="2:5" x14ac:dyDescent="0.25">
      <c r="B350" t="s">
        <v>15</v>
      </c>
      <c r="E350" s="8">
        <v>2.08</v>
      </c>
    </row>
    <row r="351" spans="2:5" ht="13.8" thickBot="1" x14ac:dyDescent="0.3"/>
    <row r="352" spans="2:5" ht="15" thickTop="1" thickBot="1" x14ac:dyDescent="0.3">
      <c r="B352" s="5" t="s">
        <v>64</v>
      </c>
      <c r="E352" s="16">
        <f>12*E335+2*E345</f>
        <v>38380.860000000008</v>
      </c>
    </row>
    <row r="353" spans="2:9" ht="21.6" thickTop="1" x14ac:dyDescent="0.25">
      <c r="B353" s="17" t="s">
        <v>17</v>
      </c>
    </row>
    <row r="355" spans="2:9" x14ac:dyDescent="0.25">
      <c r="B355" s="18"/>
      <c r="C355" s="18"/>
      <c r="D355" s="18"/>
      <c r="E355" s="18"/>
      <c r="F355" s="18"/>
      <c r="G355" s="18"/>
      <c r="H355" s="18"/>
      <c r="I355" s="18"/>
    </row>
    <row r="357" spans="2:9" ht="22.5" customHeight="1" x14ac:dyDescent="0.4">
      <c r="B357" s="1" t="s">
        <v>59</v>
      </c>
    </row>
    <row r="359" spans="2:9" x14ac:dyDescent="0.25">
      <c r="B359" s="2" t="s">
        <v>0</v>
      </c>
      <c r="C359" s="3">
        <v>7</v>
      </c>
    </row>
    <row r="360" spans="2:9" x14ac:dyDescent="0.25">
      <c r="B360" s="2"/>
      <c r="C360" s="4"/>
    </row>
    <row r="361" spans="2:9" x14ac:dyDescent="0.25">
      <c r="B361" s="5" t="s">
        <v>1</v>
      </c>
      <c r="C361" s="6">
        <v>43.08</v>
      </c>
    </row>
    <row r="362" spans="2:9" x14ac:dyDescent="0.25">
      <c r="B362" s="2"/>
    </row>
    <row r="363" spans="2:9" x14ac:dyDescent="0.25">
      <c r="B363" s="7" t="s">
        <v>2</v>
      </c>
    </row>
    <row r="364" spans="2:9" x14ac:dyDescent="0.25">
      <c r="B364" t="s">
        <v>3</v>
      </c>
      <c r="E364" s="8">
        <v>1120.1500000000001</v>
      </c>
    </row>
    <row r="365" spans="2:9" x14ac:dyDescent="0.25">
      <c r="B365" t="s">
        <v>4</v>
      </c>
      <c r="E365" s="8">
        <f>C359*C361</f>
        <v>301.56</v>
      </c>
    </row>
    <row r="366" spans="2:9" x14ac:dyDescent="0.25">
      <c r="B366" t="s">
        <v>5</v>
      </c>
      <c r="E366" s="8">
        <v>514.93999999999994</v>
      </c>
    </row>
    <row r="367" spans="2:9" x14ac:dyDescent="0.25">
      <c r="B367" t="s">
        <v>6</v>
      </c>
      <c r="E367" s="8">
        <v>302.45</v>
      </c>
    </row>
    <row r="368" spans="2:9" x14ac:dyDescent="0.25">
      <c r="B368" t="s">
        <v>7</v>
      </c>
      <c r="E368" s="8">
        <v>223.6</v>
      </c>
    </row>
    <row r="369" spans="2:5" x14ac:dyDescent="0.25">
      <c r="B369" t="s">
        <v>8</v>
      </c>
      <c r="E369" s="8">
        <v>21.82</v>
      </c>
    </row>
    <row r="370" spans="2:5" x14ac:dyDescent="0.25">
      <c r="B370" t="s">
        <v>9</v>
      </c>
      <c r="E370" s="8">
        <v>362.40999999999997</v>
      </c>
    </row>
    <row r="371" spans="2:5" ht="13.8" x14ac:dyDescent="0.25">
      <c r="B371" s="9"/>
      <c r="E371" s="10">
        <f>SUM(E364:E370)</f>
        <v>2846.93</v>
      </c>
    </row>
    <row r="373" spans="2:5" x14ac:dyDescent="0.25">
      <c r="B373" s="7" t="s">
        <v>10</v>
      </c>
    </row>
    <row r="374" spans="2:5" x14ac:dyDescent="0.25">
      <c r="B374" s="11" t="s">
        <v>11</v>
      </c>
      <c r="C374" s="12">
        <v>26.580000000000002</v>
      </c>
    </row>
    <row r="375" spans="2:5" x14ac:dyDescent="0.25">
      <c r="B375" s="13"/>
    </row>
    <row r="376" spans="2:5" x14ac:dyDescent="0.25">
      <c r="B376" t="s">
        <v>3</v>
      </c>
      <c r="E376" s="8">
        <v>691.21</v>
      </c>
    </row>
    <row r="377" spans="2:5" x14ac:dyDescent="0.25">
      <c r="B377" t="s">
        <v>4</v>
      </c>
      <c r="E377" s="8">
        <f>C359*C374</f>
        <v>186.06</v>
      </c>
    </row>
    <row r="378" spans="2:5" x14ac:dyDescent="0.25">
      <c r="B378" t="s">
        <v>5</v>
      </c>
      <c r="E378" s="8">
        <v>514.93999999999994</v>
      </c>
    </row>
    <row r="379" spans="2:5" x14ac:dyDescent="0.25">
      <c r="B379" t="s">
        <v>6</v>
      </c>
      <c r="E379" s="8">
        <v>302.45</v>
      </c>
    </row>
    <row r="380" spans="2:5" x14ac:dyDescent="0.25">
      <c r="B380" t="s">
        <v>7</v>
      </c>
      <c r="E380" s="8">
        <v>223.6</v>
      </c>
    </row>
    <row r="381" spans="2:5" ht="13.8" x14ac:dyDescent="0.25">
      <c r="B381" s="9"/>
      <c r="E381" s="14">
        <f>SUM(E376:E380)</f>
        <v>1918.26</v>
      </c>
    </row>
    <row r="383" spans="2:5" x14ac:dyDescent="0.25">
      <c r="B383" s="15" t="s">
        <v>12</v>
      </c>
    </row>
    <row r="384" spans="2:5" x14ac:dyDescent="0.25">
      <c r="B384" t="s">
        <v>13</v>
      </c>
      <c r="E384" s="8">
        <v>93.070000000000007</v>
      </c>
    </row>
    <row r="385" spans="2:9" x14ac:dyDescent="0.25">
      <c r="B385" t="s">
        <v>14</v>
      </c>
      <c r="E385" s="8">
        <v>132.97999999999999</v>
      </c>
    </row>
    <row r="386" spans="2:9" x14ac:dyDescent="0.25">
      <c r="B386" t="s">
        <v>15</v>
      </c>
      <c r="E386" s="8">
        <v>2.0699999999999998</v>
      </c>
    </row>
    <row r="387" spans="2:9" ht="13.8" thickBot="1" x14ac:dyDescent="0.3"/>
    <row r="388" spans="2:9" ht="15" thickTop="1" thickBot="1" x14ac:dyDescent="0.3">
      <c r="B388" s="5" t="s">
        <v>61</v>
      </c>
      <c r="E388" s="16">
        <f>12*E371+2*E381</f>
        <v>37999.679999999993</v>
      </c>
    </row>
    <row r="389" spans="2:9" ht="21.6" thickTop="1" x14ac:dyDescent="0.25">
      <c r="B389" s="17" t="s">
        <v>17</v>
      </c>
    </row>
    <row r="391" spans="2:9" x14ac:dyDescent="0.25">
      <c r="B391" s="18"/>
      <c r="C391" s="18"/>
      <c r="D391" s="18"/>
      <c r="E391" s="18"/>
      <c r="F391" s="18"/>
      <c r="G391" s="18"/>
      <c r="H391" s="18"/>
      <c r="I391" s="18"/>
    </row>
    <row r="393" spans="2:9" ht="22.5" customHeight="1" x14ac:dyDescent="0.4">
      <c r="B393" s="98" t="s">
        <v>60</v>
      </c>
      <c r="C393" s="99"/>
    </row>
    <row r="395" spans="2:9" x14ac:dyDescent="0.25">
      <c r="B395" s="2" t="s">
        <v>0</v>
      </c>
      <c r="C395" s="3">
        <v>6</v>
      </c>
    </row>
    <row r="396" spans="2:9" x14ac:dyDescent="0.25">
      <c r="B396" s="2"/>
      <c r="C396" s="4"/>
    </row>
    <row r="397" spans="2:9" x14ac:dyDescent="0.25">
      <c r="B397" s="5" t="s">
        <v>1</v>
      </c>
      <c r="C397" s="6">
        <v>42.65</v>
      </c>
    </row>
    <row r="398" spans="2:9" x14ac:dyDescent="0.25">
      <c r="B398" s="2"/>
    </row>
    <row r="399" spans="2:9" x14ac:dyDescent="0.25">
      <c r="B399" s="7" t="s">
        <v>2</v>
      </c>
    </row>
    <row r="400" spans="2:9" x14ac:dyDescent="0.25">
      <c r="B400" t="s">
        <v>3</v>
      </c>
      <c r="E400" s="8">
        <v>1109.05</v>
      </c>
    </row>
    <row r="401" spans="2:5" x14ac:dyDescent="0.25">
      <c r="B401" t="s">
        <v>4</v>
      </c>
      <c r="E401" s="8">
        <f>C395*C397</f>
        <v>255.89999999999998</v>
      </c>
    </row>
    <row r="402" spans="2:5" x14ac:dyDescent="0.25">
      <c r="B402" t="s">
        <v>5</v>
      </c>
      <c r="E402" s="8">
        <v>509.84</v>
      </c>
    </row>
    <row r="403" spans="2:5" x14ac:dyDescent="0.25">
      <c r="B403" t="s">
        <v>6</v>
      </c>
      <c r="E403" s="8">
        <v>299.45</v>
      </c>
    </row>
    <row r="404" spans="2:5" x14ac:dyDescent="0.25">
      <c r="B404" t="s">
        <v>7</v>
      </c>
      <c r="E404" s="8">
        <v>221.38</v>
      </c>
    </row>
    <row r="405" spans="2:5" x14ac:dyDescent="0.25">
      <c r="B405" t="s">
        <v>8</v>
      </c>
      <c r="E405" s="8">
        <v>21.6</v>
      </c>
    </row>
    <row r="406" spans="2:5" x14ac:dyDescent="0.25">
      <c r="B406" t="s">
        <v>9</v>
      </c>
      <c r="E406" s="8">
        <v>358.82</v>
      </c>
    </row>
    <row r="407" spans="2:5" ht="13.8" x14ac:dyDescent="0.25">
      <c r="B407" s="9"/>
      <c r="E407" s="10">
        <f>SUM(E400:E406)</f>
        <v>2776.04</v>
      </c>
    </row>
    <row r="409" spans="2:5" x14ac:dyDescent="0.25">
      <c r="B409" s="7" t="s">
        <v>10</v>
      </c>
    </row>
    <row r="410" spans="2:5" x14ac:dyDescent="0.25">
      <c r="B410" s="11" t="s">
        <v>11</v>
      </c>
      <c r="C410" s="12">
        <v>26.31</v>
      </c>
    </row>
    <row r="411" spans="2:5" x14ac:dyDescent="0.25">
      <c r="B411" s="13"/>
    </row>
    <row r="412" spans="2:5" x14ac:dyDescent="0.25">
      <c r="B412" t="s">
        <v>3</v>
      </c>
      <c r="E412" s="8">
        <v>684.36</v>
      </c>
    </row>
    <row r="413" spans="2:5" x14ac:dyDescent="0.25">
      <c r="B413" t="s">
        <v>4</v>
      </c>
      <c r="E413" s="8">
        <f>C395*C410</f>
        <v>157.85999999999999</v>
      </c>
    </row>
    <row r="414" spans="2:5" x14ac:dyDescent="0.25">
      <c r="B414" t="s">
        <v>5</v>
      </c>
      <c r="E414" s="8">
        <v>509.84</v>
      </c>
    </row>
    <row r="415" spans="2:5" x14ac:dyDescent="0.25">
      <c r="B415" t="s">
        <v>6</v>
      </c>
      <c r="E415" s="8">
        <v>299.45</v>
      </c>
    </row>
    <row r="416" spans="2:5" x14ac:dyDescent="0.25">
      <c r="B416" t="s">
        <v>7</v>
      </c>
      <c r="E416" s="8">
        <v>221.38</v>
      </c>
    </row>
    <row r="417" spans="2:9" ht="13.8" x14ac:dyDescent="0.25">
      <c r="B417" s="9"/>
      <c r="E417" s="14">
        <f>SUM(E412:E416)</f>
        <v>1872.8899999999999</v>
      </c>
    </row>
    <row r="419" spans="2:9" x14ac:dyDescent="0.25">
      <c r="B419" s="15" t="s">
        <v>12</v>
      </c>
    </row>
    <row r="420" spans="2:9" x14ac:dyDescent="0.25">
      <c r="B420" t="s">
        <v>13</v>
      </c>
      <c r="E420" s="8">
        <v>92.14</v>
      </c>
    </row>
    <row r="421" spans="2:9" x14ac:dyDescent="0.25">
      <c r="B421" t="s">
        <v>14</v>
      </c>
      <c r="E421" s="8">
        <v>131.66</v>
      </c>
    </row>
    <row r="422" spans="2:9" x14ac:dyDescent="0.25">
      <c r="B422" t="s">
        <v>15</v>
      </c>
      <c r="E422" s="8">
        <v>2.16</v>
      </c>
    </row>
    <row r="423" spans="2:9" ht="13.8" thickBot="1" x14ac:dyDescent="0.3"/>
    <row r="424" spans="2:9" ht="15" thickTop="1" thickBot="1" x14ac:dyDescent="0.3">
      <c r="B424" s="5" t="s">
        <v>62</v>
      </c>
      <c r="E424" s="16">
        <f>12*E407+2*E417</f>
        <v>37058.259999999995</v>
      </c>
    </row>
    <row r="425" spans="2:9" ht="21.6" thickTop="1" x14ac:dyDescent="0.25">
      <c r="B425" s="17" t="s">
        <v>17</v>
      </c>
    </row>
    <row r="427" spans="2:9" x14ac:dyDescent="0.25">
      <c r="B427" s="18"/>
      <c r="C427" s="18"/>
      <c r="D427" s="18"/>
      <c r="E427" s="18"/>
      <c r="F427" s="18"/>
      <c r="G427" s="18"/>
      <c r="H427" s="18"/>
      <c r="I427" s="18"/>
    </row>
    <row r="429" spans="2:9" ht="21" x14ac:dyDescent="0.4">
      <c r="B429" s="1" t="s">
        <v>18</v>
      </c>
    </row>
    <row r="431" spans="2:9" x14ac:dyDescent="0.25">
      <c r="B431" s="2" t="s">
        <v>0</v>
      </c>
      <c r="C431" s="19">
        <v>5</v>
      </c>
    </row>
    <row r="432" spans="2:9" x14ac:dyDescent="0.25">
      <c r="B432" s="2"/>
      <c r="C432" s="4"/>
    </row>
    <row r="433" spans="2:9" x14ac:dyDescent="0.25">
      <c r="B433" s="5" t="s">
        <v>19</v>
      </c>
      <c r="C433" s="6">
        <v>42.65</v>
      </c>
    </row>
    <row r="435" spans="2:9" x14ac:dyDescent="0.25">
      <c r="B435" s="20" t="s">
        <v>2</v>
      </c>
      <c r="C435" s="13"/>
      <c r="D435" s="13"/>
      <c r="E435" s="21" t="s">
        <v>18</v>
      </c>
      <c r="F435" s="22"/>
      <c r="G435" s="13"/>
      <c r="H435" s="22"/>
      <c r="I435" s="22"/>
    </row>
    <row r="436" spans="2:9" x14ac:dyDescent="0.25">
      <c r="B436" t="s">
        <v>3</v>
      </c>
      <c r="E436" s="23">
        <v>1109.05</v>
      </c>
      <c r="F436" s="8"/>
      <c r="G436" s="24"/>
      <c r="H436" s="25"/>
      <c r="I436" s="26"/>
    </row>
    <row r="437" spans="2:9" x14ac:dyDescent="0.25">
      <c r="B437" t="s">
        <v>4</v>
      </c>
      <c r="E437" s="23">
        <f>C431*C433</f>
        <v>213.25</v>
      </c>
      <c r="F437" s="8"/>
      <c r="G437" s="24"/>
      <c r="H437" s="25"/>
      <c r="I437" s="26"/>
    </row>
    <row r="438" spans="2:9" x14ac:dyDescent="0.25">
      <c r="B438" t="s">
        <v>5</v>
      </c>
      <c r="E438" s="23">
        <v>509.84</v>
      </c>
      <c r="F438" s="8"/>
      <c r="G438" s="24"/>
      <c r="H438" s="25"/>
      <c r="I438" s="26"/>
    </row>
    <row r="439" spans="2:9" x14ac:dyDescent="0.25">
      <c r="B439" t="s">
        <v>6</v>
      </c>
      <c r="E439" s="23">
        <v>299.45</v>
      </c>
      <c r="F439" s="8"/>
      <c r="G439" s="24"/>
      <c r="H439" s="25"/>
      <c r="I439" s="26"/>
    </row>
    <row r="440" spans="2:9" x14ac:dyDescent="0.25">
      <c r="B440" t="s">
        <v>7</v>
      </c>
      <c r="E440" s="23">
        <v>221.38</v>
      </c>
      <c r="F440" s="8"/>
      <c r="G440" s="24"/>
      <c r="H440" s="25"/>
      <c r="I440" s="26"/>
    </row>
    <row r="441" spans="2:9" x14ac:dyDescent="0.25">
      <c r="B441" t="s">
        <v>8</v>
      </c>
      <c r="E441" s="23">
        <v>21.6</v>
      </c>
      <c r="F441" s="8"/>
      <c r="G441" s="24"/>
      <c r="H441" s="25"/>
      <c r="I441" s="26"/>
    </row>
    <row r="442" spans="2:9" x14ac:dyDescent="0.25">
      <c r="B442" t="s">
        <v>9</v>
      </c>
      <c r="E442" s="23">
        <v>358.82</v>
      </c>
      <c r="F442" s="8"/>
      <c r="G442" s="24"/>
      <c r="H442" s="25"/>
      <c r="I442" s="26"/>
    </row>
    <row r="443" spans="2:9" ht="13.8" x14ac:dyDescent="0.25">
      <c r="B443" s="9"/>
      <c r="C443" s="9"/>
      <c r="D443" s="9"/>
      <c r="E443" s="27">
        <f>SUM(E436:E442)</f>
        <v>2733.39</v>
      </c>
      <c r="F443" s="28"/>
      <c r="G443" s="29"/>
      <c r="H443" s="30"/>
      <c r="I443" s="30"/>
    </row>
    <row r="445" spans="2:9" x14ac:dyDescent="0.25">
      <c r="B445" s="5" t="s">
        <v>20</v>
      </c>
      <c r="C445" s="6">
        <v>26.31</v>
      </c>
      <c r="D445" s="5"/>
      <c r="E445" s="5" t="s">
        <v>21</v>
      </c>
      <c r="F445" s="6">
        <v>684.36</v>
      </c>
    </row>
    <row r="447" spans="2:9" x14ac:dyDescent="0.25">
      <c r="B447" s="31" t="s">
        <v>10</v>
      </c>
      <c r="D447" s="13"/>
      <c r="E447" s="32" t="s">
        <v>22</v>
      </c>
      <c r="F447" s="22" t="s">
        <v>23</v>
      </c>
      <c r="G447" s="22"/>
      <c r="H447" s="22"/>
      <c r="I447" s="22"/>
    </row>
    <row r="448" spans="2:9" x14ac:dyDescent="0.25">
      <c r="B448" t="s">
        <v>3</v>
      </c>
      <c r="E448" s="8">
        <v>684.36</v>
      </c>
      <c r="F448" s="33">
        <v>0</v>
      </c>
      <c r="H448" s="25"/>
      <c r="I448" s="26"/>
    </row>
    <row r="449" spans="2:9" x14ac:dyDescent="0.25">
      <c r="B449" t="s">
        <v>4</v>
      </c>
      <c r="E449" s="8">
        <f>C431*C445</f>
        <v>131.54999999999998</v>
      </c>
      <c r="F449" s="33">
        <v>0</v>
      </c>
      <c r="H449" s="25"/>
      <c r="I449" s="26"/>
    </row>
    <row r="450" spans="2:9" x14ac:dyDescent="0.25">
      <c r="B450" t="s">
        <v>5</v>
      </c>
      <c r="E450" s="8">
        <v>509.84</v>
      </c>
      <c r="F450" s="33">
        <v>0</v>
      </c>
      <c r="H450" s="25"/>
      <c r="I450" s="26"/>
    </row>
    <row r="451" spans="2:9" x14ac:dyDescent="0.25">
      <c r="B451" t="s">
        <v>6</v>
      </c>
      <c r="E451" s="8">
        <v>299.45</v>
      </c>
      <c r="F451" s="33">
        <v>0</v>
      </c>
      <c r="H451" s="25"/>
      <c r="I451" s="26"/>
    </row>
    <row r="452" spans="2:9" x14ac:dyDescent="0.25">
      <c r="B452" t="s">
        <v>7</v>
      </c>
      <c r="E452" s="8">
        <v>221.38</v>
      </c>
      <c r="F452" s="33">
        <v>0</v>
      </c>
      <c r="H452" s="25"/>
      <c r="I452" s="26"/>
    </row>
    <row r="453" spans="2:9" ht="13.8" x14ac:dyDescent="0.25">
      <c r="B453" s="9"/>
      <c r="C453" s="9"/>
      <c r="D453" s="9"/>
      <c r="E453" s="28">
        <f>SUM(E448:E452)</f>
        <v>1846.58</v>
      </c>
      <c r="F453" s="34">
        <f>SUM(F448:F452)</f>
        <v>0</v>
      </c>
      <c r="G453" s="9"/>
      <c r="H453" s="9"/>
      <c r="I453" s="30"/>
    </row>
    <row r="455" spans="2:9" x14ac:dyDescent="0.25">
      <c r="B455" s="15" t="s">
        <v>12</v>
      </c>
      <c r="D455" s="13"/>
      <c r="E455" s="32" t="s">
        <v>18</v>
      </c>
      <c r="F455" s="22"/>
      <c r="G455" s="22"/>
      <c r="H455" s="22"/>
      <c r="I455" s="22"/>
    </row>
    <row r="456" spans="2:9" x14ac:dyDescent="0.25">
      <c r="B456" t="s">
        <v>13</v>
      </c>
      <c r="E456" s="35">
        <v>92.14</v>
      </c>
      <c r="F456" s="8"/>
      <c r="G456" s="36"/>
      <c r="H456" s="25"/>
      <c r="I456" s="26"/>
    </row>
    <row r="457" spans="2:9" x14ac:dyDescent="0.25">
      <c r="B457" t="s">
        <v>14</v>
      </c>
      <c r="E457" s="35">
        <v>131.66</v>
      </c>
      <c r="F457" s="8"/>
      <c r="G457" s="36"/>
      <c r="H457" s="25"/>
      <c r="I457" s="26"/>
    </row>
    <row r="458" spans="2:9" x14ac:dyDescent="0.25">
      <c r="B458" t="s">
        <v>15</v>
      </c>
      <c r="E458" s="35">
        <v>2.16</v>
      </c>
      <c r="F458" s="8"/>
      <c r="G458" s="36"/>
      <c r="H458" s="25"/>
      <c r="I458" s="26"/>
    </row>
    <row r="459" spans="2:9" ht="13.8" thickBot="1" x14ac:dyDescent="0.3"/>
    <row r="460" spans="2:9" ht="15" thickTop="1" thickBot="1" x14ac:dyDescent="0.3">
      <c r="B460" s="5" t="s">
        <v>24</v>
      </c>
      <c r="E460" s="16">
        <f>12*E443+2*E453</f>
        <v>36493.839999999997</v>
      </c>
    </row>
    <row r="461" spans="2:9" ht="22.2" thickTop="1" thickBot="1" x14ac:dyDescent="0.3">
      <c r="B461" s="37" t="s">
        <v>17</v>
      </c>
      <c r="E461" s="38"/>
    </row>
    <row r="462" spans="2:9" ht="13.8" thickTop="1" x14ac:dyDescent="0.25">
      <c r="E462" s="38"/>
      <c r="F462" s="39" t="s">
        <v>25</v>
      </c>
      <c r="G462" s="40">
        <f>E465/E460</f>
        <v>0.94940022754525166</v>
      </c>
      <c r="H462" s="41" t="s">
        <v>26</v>
      </c>
    </row>
    <row r="463" spans="2:9" ht="13.8" thickBot="1" x14ac:dyDescent="0.3">
      <c r="E463" s="38"/>
      <c r="F463" s="42">
        <f>E460-E465</f>
        <v>1846.5799999999945</v>
      </c>
      <c r="G463" s="43"/>
      <c r="H463" s="44">
        <f>1-G462</f>
        <v>5.0599772454748337E-2</v>
      </c>
    </row>
    <row r="464" spans="2:9" ht="14.4" thickTop="1" thickBot="1" x14ac:dyDescent="0.3">
      <c r="E464" s="38"/>
    </row>
    <row r="465" spans="2:11" ht="15" thickTop="1" thickBot="1" x14ac:dyDescent="0.3">
      <c r="B465" s="11" t="s">
        <v>27</v>
      </c>
      <c r="C465" s="11"/>
      <c r="D465" s="11"/>
      <c r="E465" s="45">
        <f>12*E443+E453</f>
        <v>34647.26</v>
      </c>
      <c r="K465" s="36"/>
    </row>
    <row r="466" spans="2:11" ht="21.6" thickTop="1" x14ac:dyDescent="0.25">
      <c r="B466" s="37" t="s">
        <v>17</v>
      </c>
    </row>
    <row r="467" spans="2:11" x14ac:dyDescent="0.25">
      <c r="G467">
        <f>E468/C468</f>
        <v>0.88610687904223484</v>
      </c>
      <c r="K467" s="46"/>
    </row>
    <row r="468" spans="2:11" hidden="1" x14ac:dyDescent="0.25">
      <c r="C468" s="26">
        <f>E460/1568</f>
        <v>23.274132653061223</v>
      </c>
      <c r="D468" s="26">
        <f>E460/1680</f>
        <v>21.722523809523807</v>
      </c>
      <c r="E468" s="26">
        <f>E465/1680</f>
        <v>20.62336904761905</v>
      </c>
      <c r="F468">
        <f>E465/E558</f>
        <v>0.88278671816875454</v>
      </c>
      <c r="G468">
        <f>D468/C468</f>
        <v>0.93333333333333335</v>
      </c>
      <c r="K468" s="46"/>
    </row>
    <row r="469" spans="2:11" ht="13.8" thickBot="1" x14ac:dyDescent="0.3">
      <c r="C469" s="26"/>
      <c r="D469" s="26"/>
      <c r="E469" s="26"/>
      <c r="K469" s="46"/>
    </row>
    <row r="470" spans="2:11" ht="14.4" thickTop="1" x14ac:dyDescent="0.25">
      <c r="B470" s="47" t="s">
        <v>28</v>
      </c>
      <c r="C470" s="48" t="s">
        <v>29</v>
      </c>
      <c r="D470" s="49" t="s">
        <v>30</v>
      </c>
      <c r="E470" s="50"/>
      <c r="F470" s="50"/>
      <c r="G470" s="51"/>
      <c r="H470" s="52">
        <f>1-G468</f>
        <v>6.6666666666666652E-2</v>
      </c>
      <c r="K470" s="46"/>
    </row>
    <row r="471" spans="2:11" ht="13.8" x14ac:dyDescent="0.25">
      <c r="B471" s="47" t="s">
        <v>31</v>
      </c>
      <c r="C471" s="53"/>
      <c r="D471" s="54"/>
      <c r="E471" s="54"/>
      <c r="F471" s="54"/>
      <c r="G471" s="54"/>
      <c r="H471" s="55"/>
      <c r="K471" s="46"/>
    </row>
    <row r="472" spans="2:11" ht="14.4" thickBot="1" x14ac:dyDescent="0.3">
      <c r="B472" s="47" t="s">
        <v>32</v>
      </c>
      <c r="C472" s="56" t="s">
        <v>33</v>
      </c>
      <c r="D472" s="57" t="s">
        <v>34</v>
      </c>
      <c r="E472" s="58"/>
      <c r="F472" s="58"/>
      <c r="G472" s="59"/>
      <c r="H472" s="60">
        <f>1-G467</f>
        <v>0.11389312095776516</v>
      </c>
      <c r="K472" s="46"/>
    </row>
    <row r="473" spans="2:11" ht="13.8" thickTop="1" x14ac:dyDescent="0.25"/>
    <row r="474" spans="2:11" ht="13.8" thickBot="1" x14ac:dyDescent="0.3"/>
    <row r="475" spans="2:11" s="65" customFormat="1" ht="20.399999999999999" thickTop="1" thickBot="1" x14ac:dyDescent="0.4">
      <c r="B475" s="61" t="s">
        <v>35</v>
      </c>
      <c r="C475" s="62"/>
      <c r="D475" s="62"/>
      <c r="E475" s="62"/>
      <c r="F475" s="63">
        <f>E558-E465</f>
        <v>4600.3399999999892</v>
      </c>
      <c r="G475" s="62"/>
      <c r="H475" s="64">
        <f>1-F468</f>
        <v>0.11721328183124546</v>
      </c>
    </row>
    <row r="476" spans="2:11" ht="13.8" thickTop="1" x14ac:dyDescent="0.25">
      <c r="B476" s="37"/>
    </row>
    <row r="477" spans="2:11" x14ac:dyDescent="0.25">
      <c r="B477" s="18"/>
      <c r="C477" s="18"/>
      <c r="D477" s="18"/>
      <c r="E477" s="18"/>
      <c r="F477" s="18"/>
      <c r="G477" s="18"/>
      <c r="H477" s="18"/>
      <c r="I477" s="18"/>
    </row>
    <row r="479" spans="2:11" ht="22.5" customHeight="1" x14ac:dyDescent="0.4">
      <c r="B479" s="1" t="s">
        <v>36</v>
      </c>
    </row>
    <row r="481" spans="2:5" x14ac:dyDescent="0.25">
      <c r="B481" s="2" t="s">
        <v>0</v>
      </c>
      <c r="C481" s="3">
        <v>5</v>
      </c>
    </row>
    <row r="482" spans="2:5" x14ac:dyDescent="0.25">
      <c r="B482" s="2"/>
      <c r="C482" s="4"/>
    </row>
    <row r="483" spans="2:5" x14ac:dyDescent="0.25">
      <c r="B483" s="5" t="s">
        <v>1</v>
      </c>
      <c r="C483" s="6">
        <v>42.65</v>
      </c>
    </row>
    <row r="484" spans="2:5" x14ac:dyDescent="0.25">
      <c r="B484" s="2"/>
    </row>
    <row r="485" spans="2:5" x14ac:dyDescent="0.25">
      <c r="B485" s="7" t="s">
        <v>2</v>
      </c>
    </row>
    <row r="486" spans="2:5" x14ac:dyDescent="0.25">
      <c r="B486" t="s">
        <v>3</v>
      </c>
      <c r="E486" s="8">
        <v>1109.05</v>
      </c>
    </row>
    <row r="487" spans="2:5" x14ac:dyDescent="0.25">
      <c r="B487" t="s">
        <v>4</v>
      </c>
      <c r="E487" s="8">
        <f>C481*C483</f>
        <v>213.25</v>
      </c>
    </row>
    <row r="488" spans="2:5" x14ac:dyDescent="0.25">
      <c r="B488" t="s">
        <v>5</v>
      </c>
      <c r="E488" s="8">
        <v>509.84</v>
      </c>
    </row>
    <row r="489" spans="2:5" x14ac:dyDescent="0.25">
      <c r="B489" t="s">
        <v>6</v>
      </c>
      <c r="E489" s="8">
        <v>299.45</v>
      </c>
    </row>
    <row r="490" spans="2:5" x14ac:dyDescent="0.25">
      <c r="B490" t="s">
        <v>7</v>
      </c>
      <c r="E490" s="8">
        <v>221.38</v>
      </c>
    </row>
    <row r="491" spans="2:5" x14ac:dyDescent="0.25">
      <c r="B491" t="s">
        <v>8</v>
      </c>
      <c r="E491" s="8">
        <v>21.6</v>
      </c>
    </row>
    <row r="492" spans="2:5" x14ac:dyDescent="0.25">
      <c r="B492" t="s">
        <v>9</v>
      </c>
      <c r="E492" s="8">
        <v>358.82</v>
      </c>
    </row>
    <row r="493" spans="2:5" ht="13.8" x14ac:dyDescent="0.25">
      <c r="B493" s="9"/>
      <c r="E493" s="10">
        <f>SUM(E486:E492)</f>
        <v>2733.39</v>
      </c>
    </row>
    <row r="495" spans="2:5" x14ac:dyDescent="0.25">
      <c r="B495" s="7" t="s">
        <v>10</v>
      </c>
    </row>
    <row r="496" spans="2:5" x14ac:dyDescent="0.25">
      <c r="B496" s="11" t="s">
        <v>11</v>
      </c>
      <c r="C496" s="12">
        <v>26.31</v>
      </c>
    </row>
    <row r="497" spans="2:5" x14ac:dyDescent="0.25">
      <c r="B497" s="13"/>
    </row>
    <row r="498" spans="2:5" x14ac:dyDescent="0.25">
      <c r="B498" t="s">
        <v>3</v>
      </c>
      <c r="E498" s="8">
        <v>684.36</v>
      </c>
    </row>
    <row r="499" spans="2:5" x14ac:dyDescent="0.25">
      <c r="B499" t="s">
        <v>4</v>
      </c>
      <c r="E499" s="8">
        <f>C481*C496</f>
        <v>131.54999999999998</v>
      </c>
    </row>
    <row r="500" spans="2:5" x14ac:dyDescent="0.25">
      <c r="B500" t="s">
        <v>5</v>
      </c>
      <c r="E500" s="8">
        <v>509.84</v>
      </c>
    </row>
    <row r="501" spans="2:5" x14ac:dyDescent="0.25">
      <c r="B501" t="s">
        <v>6</v>
      </c>
      <c r="E501" s="8">
        <v>299.45</v>
      </c>
    </row>
    <row r="502" spans="2:5" x14ac:dyDescent="0.25">
      <c r="B502" t="s">
        <v>7</v>
      </c>
      <c r="E502" s="8">
        <v>221.38</v>
      </c>
    </row>
    <row r="503" spans="2:5" ht="13.8" x14ac:dyDescent="0.25">
      <c r="B503" s="9"/>
      <c r="E503" s="14">
        <f>SUM(E498:E502)</f>
        <v>1846.58</v>
      </c>
    </row>
    <row r="505" spans="2:5" x14ac:dyDescent="0.25">
      <c r="B505" s="15" t="s">
        <v>12</v>
      </c>
    </row>
    <row r="506" spans="2:5" x14ac:dyDescent="0.25">
      <c r="B506" t="s">
        <v>13</v>
      </c>
      <c r="E506" s="8">
        <v>92.14</v>
      </c>
    </row>
    <row r="507" spans="2:5" x14ac:dyDescent="0.25">
      <c r="B507" t="s">
        <v>14</v>
      </c>
      <c r="E507" s="8">
        <v>131.66</v>
      </c>
    </row>
    <row r="508" spans="2:5" x14ac:dyDescent="0.25">
      <c r="B508" t="s">
        <v>15</v>
      </c>
      <c r="E508" s="8">
        <v>2.16</v>
      </c>
    </row>
    <row r="509" spans="2:5" ht="13.8" thickBot="1" x14ac:dyDescent="0.3"/>
    <row r="510" spans="2:5" ht="15" thickTop="1" thickBot="1" x14ac:dyDescent="0.3">
      <c r="B510" s="5" t="s">
        <v>37</v>
      </c>
      <c r="E510" s="16">
        <f>12*E493+2*E503</f>
        <v>36493.839999999997</v>
      </c>
    </row>
    <row r="511" spans="2:5" ht="21.6" thickTop="1" x14ac:dyDescent="0.25">
      <c r="B511" s="17" t="s">
        <v>17</v>
      </c>
    </row>
    <row r="513" spans="2:9" ht="13.8" thickBot="1" x14ac:dyDescent="0.3"/>
    <row r="514" spans="2:9" ht="15" thickTop="1" thickBot="1" x14ac:dyDescent="0.3">
      <c r="B514" s="11" t="s">
        <v>38</v>
      </c>
      <c r="C514" s="11"/>
      <c r="E514" s="45">
        <f>E563-E510</f>
        <v>1177.8700000000026</v>
      </c>
    </row>
    <row r="515" spans="2:9" ht="48.75" customHeight="1" thickTop="1" x14ac:dyDescent="0.25">
      <c r="B515" s="37" t="s">
        <v>39</v>
      </c>
    </row>
    <row r="519" spans="2:9" x14ac:dyDescent="0.25">
      <c r="B519" s="18"/>
      <c r="C519" s="18"/>
      <c r="D519" s="18"/>
      <c r="E519" s="18"/>
      <c r="F519" s="18"/>
      <c r="G519" s="18"/>
      <c r="H519" s="18"/>
      <c r="I519" s="18"/>
    </row>
    <row r="521" spans="2:9" ht="22.5" customHeight="1" x14ac:dyDescent="0.4">
      <c r="B521" s="1" t="s">
        <v>40</v>
      </c>
    </row>
    <row r="523" spans="2:9" x14ac:dyDescent="0.25">
      <c r="B523" s="2" t="s">
        <v>0</v>
      </c>
      <c r="C523" s="19">
        <v>5</v>
      </c>
    </row>
    <row r="524" spans="2:9" x14ac:dyDescent="0.25">
      <c r="B524" s="2"/>
      <c r="C524" s="4"/>
    </row>
    <row r="525" spans="2:9" x14ac:dyDescent="0.25">
      <c r="B525" s="5" t="s">
        <v>41</v>
      </c>
      <c r="C525" s="6">
        <v>44.65</v>
      </c>
    </row>
    <row r="526" spans="2:9" x14ac:dyDescent="0.25">
      <c r="B526" s="2"/>
      <c r="C526" s="4"/>
    </row>
    <row r="527" spans="2:9" x14ac:dyDescent="0.25">
      <c r="B527" s="11" t="s">
        <v>42</v>
      </c>
      <c r="C527" s="12">
        <v>42.65</v>
      </c>
    </row>
    <row r="529" spans="2:9" s="13" customFormat="1" x14ac:dyDescent="0.25">
      <c r="E529" s="21" t="s">
        <v>43</v>
      </c>
      <c r="F529" s="22" t="s">
        <v>44</v>
      </c>
      <c r="H529" s="22" t="s">
        <v>45</v>
      </c>
      <c r="I529" s="22" t="s">
        <v>46</v>
      </c>
    </row>
    <row r="530" spans="2:9" x14ac:dyDescent="0.25">
      <c r="B530" t="s">
        <v>3</v>
      </c>
      <c r="E530" s="8">
        <v>1161.3</v>
      </c>
      <c r="F530" s="8">
        <v>1109.05</v>
      </c>
      <c r="G530" s="24">
        <f t="shared" ref="G530:G536" si="0">F530/E530</f>
        <v>0.95500731938344963</v>
      </c>
      <c r="H530" s="25">
        <f t="shared" ref="H530:H536" si="1">1-G530</f>
        <v>4.4992680616550373E-2</v>
      </c>
      <c r="I530" s="26">
        <f t="shared" ref="I530:I537" si="2">E530-F530</f>
        <v>52.25</v>
      </c>
    </row>
    <row r="531" spans="2:9" x14ac:dyDescent="0.25">
      <c r="B531" t="s">
        <v>4</v>
      </c>
      <c r="E531" s="8">
        <f>C525*C523</f>
        <v>223.25</v>
      </c>
      <c r="F531" s="8">
        <f>C523*C527</f>
        <v>213.25</v>
      </c>
      <c r="G531" s="24">
        <f t="shared" si="0"/>
        <v>0.95520716685330342</v>
      </c>
      <c r="H531" s="25">
        <f t="shared" si="1"/>
        <v>4.4792833146696576E-2</v>
      </c>
      <c r="I531" s="26">
        <f t="shared" si="2"/>
        <v>10</v>
      </c>
    </row>
    <row r="532" spans="2:9" x14ac:dyDescent="0.25">
      <c r="B532" t="s">
        <v>5</v>
      </c>
      <c r="E532" s="8">
        <v>536.66999999999996</v>
      </c>
      <c r="F532" s="8">
        <v>509.84</v>
      </c>
      <c r="G532" s="24">
        <f t="shared" si="0"/>
        <v>0.95000652169862299</v>
      </c>
      <c r="H532" s="25">
        <f t="shared" si="1"/>
        <v>4.9993478301377015E-2</v>
      </c>
      <c r="I532" s="26">
        <f t="shared" si="2"/>
        <v>26.829999999999984</v>
      </c>
    </row>
    <row r="533" spans="2:9" x14ac:dyDescent="0.25">
      <c r="B533" t="s">
        <v>6</v>
      </c>
      <c r="E533" s="8">
        <v>311.92</v>
      </c>
      <c r="F533" s="8">
        <v>299.45</v>
      </c>
      <c r="G533" s="24">
        <f t="shared" si="0"/>
        <v>0.96002180046165675</v>
      </c>
      <c r="H533" s="25">
        <f t="shared" si="1"/>
        <v>3.9978199538343251E-2</v>
      </c>
      <c r="I533" s="26">
        <f t="shared" si="2"/>
        <v>12.470000000000027</v>
      </c>
    </row>
    <row r="534" spans="2:9" x14ac:dyDescent="0.25">
      <c r="B534" t="s">
        <v>7</v>
      </c>
      <c r="E534" s="8">
        <v>230.6</v>
      </c>
      <c r="F534" s="8">
        <v>221.38</v>
      </c>
      <c r="G534" s="24">
        <f t="shared" si="0"/>
        <v>0.96001734605377276</v>
      </c>
      <c r="H534" s="25">
        <f t="shared" si="1"/>
        <v>3.9982653946227242E-2</v>
      </c>
      <c r="I534" s="26">
        <f t="shared" si="2"/>
        <v>9.2199999999999989</v>
      </c>
    </row>
    <row r="535" spans="2:9" x14ac:dyDescent="0.25">
      <c r="B535" t="s">
        <v>8</v>
      </c>
      <c r="E535" s="8">
        <v>22.5</v>
      </c>
      <c r="F535" s="8">
        <v>21.6</v>
      </c>
      <c r="G535" s="24">
        <f t="shared" si="0"/>
        <v>0.96000000000000008</v>
      </c>
      <c r="H535" s="25">
        <f t="shared" si="1"/>
        <v>3.9999999999999925E-2</v>
      </c>
      <c r="I535" s="26">
        <f t="shared" si="2"/>
        <v>0.89999999999999858</v>
      </c>
    </row>
    <row r="536" spans="2:9" x14ac:dyDescent="0.25">
      <c r="B536" t="s">
        <v>9</v>
      </c>
      <c r="E536" s="8">
        <v>373.77</v>
      </c>
      <c r="F536" s="8">
        <v>358.82</v>
      </c>
      <c r="G536" s="24">
        <f t="shared" si="0"/>
        <v>0.96000214035369347</v>
      </c>
      <c r="H536" s="25">
        <f t="shared" si="1"/>
        <v>3.9997859646306533E-2</v>
      </c>
      <c r="I536" s="26">
        <f t="shared" si="2"/>
        <v>14.949999999999989</v>
      </c>
    </row>
    <row r="537" spans="2:9" s="9" customFormat="1" ht="13.8" x14ac:dyDescent="0.25">
      <c r="E537" s="28">
        <f>SUM(E530:E536)</f>
        <v>2860.0099999999998</v>
      </c>
      <c r="F537" s="28">
        <f>SUM(F530:F536)</f>
        <v>2733.39</v>
      </c>
      <c r="G537" s="29"/>
      <c r="H537" s="30"/>
      <c r="I537" s="30">
        <f t="shared" si="2"/>
        <v>126.61999999999989</v>
      </c>
    </row>
    <row r="538" spans="2:9" x14ac:dyDescent="0.25">
      <c r="E538" s="66"/>
      <c r="F538" s="66"/>
      <c r="G538" s="67"/>
      <c r="H538" s="68"/>
    </row>
    <row r="540" spans="2:9" x14ac:dyDescent="0.25">
      <c r="B540" s="5" t="s">
        <v>47</v>
      </c>
      <c r="C540" s="6">
        <v>44.65</v>
      </c>
      <c r="D540" s="5"/>
      <c r="E540" s="5" t="s">
        <v>48</v>
      </c>
      <c r="F540" s="6">
        <v>1161.3</v>
      </c>
    </row>
    <row r="541" spans="2:9" x14ac:dyDescent="0.25">
      <c r="C541" s="4"/>
      <c r="F541" s="4"/>
    </row>
    <row r="542" spans="2:9" x14ac:dyDescent="0.25">
      <c r="B542" s="11" t="s">
        <v>49</v>
      </c>
      <c r="C542" s="12">
        <v>23.98</v>
      </c>
      <c r="D542" s="11"/>
      <c r="E542" s="11" t="s">
        <v>50</v>
      </c>
      <c r="F542" s="12">
        <v>623.62</v>
      </c>
    </row>
    <row r="544" spans="2:9" s="13" customFormat="1" x14ac:dyDescent="0.25">
      <c r="E544" s="32" t="s">
        <v>51</v>
      </c>
      <c r="F544" s="22" t="s">
        <v>52</v>
      </c>
      <c r="G544" s="22"/>
      <c r="H544" s="22" t="s">
        <v>45</v>
      </c>
      <c r="I544" s="22" t="s">
        <v>46</v>
      </c>
    </row>
    <row r="545" spans="2:9" x14ac:dyDescent="0.25">
      <c r="B545" t="s">
        <v>3</v>
      </c>
      <c r="E545" s="8">
        <v>1161.3</v>
      </c>
      <c r="F545" s="8">
        <v>623.62</v>
      </c>
      <c r="G545">
        <f>F545/E545</f>
        <v>0.53700163609747698</v>
      </c>
      <c r="H545" s="25">
        <f>1-G545</f>
        <v>0.46299836390252302</v>
      </c>
      <c r="I545" s="26">
        <f t="shared" ref="I545:I550" si="3">E545-F545</f>
        <v>537.67999999999995</v>
      </c>
    </row>
    <row r="546" spans="2:9" x14ac:dyDescent="0.25">
      <c r="B546" t="s">
        <v>4</v>
      </c>
      <c r="E546" s="8">
        <f>C523*C540</f>
        <v>223.25</v>
      </c>
      <c r="F546" s="8">
        <f>C523*C542</f>
        <v>119.9</v>
      </c>
      <c r="G546">
        <f>F546/E546</f>
        <v>0.53706606942889146</v>
      </c>
      <c r="H546" s="25">
        <f>1-G546</f>
        <v>0.46293393057110854</v>
      </c>
      <c r="I546" s="26">
        <f t="shared" si="3"/>
        <v>103.35</v>
      </c>
    </row>
    <row r="547" spans="2:9" x14ac:dyDescent="0.25">
      <c r="B547" t="s">
        <v>5</v>
      </c>
      <c r="E547" s="8">
        <v>536.66999999999996</v>
      </c>
      <c r="F547" s="8">
        <v>509.84</v>
      </c>
      <c r="G547">
        <f>F547/E547</f>
        <v>0.95000652169862299</v>
      </c>
      <c r="H547" s="25">
        <f>1-G547</f>
        <v>4.9993478301377015E-2</v>
      </c>
      <c r="I547" s="26">
        <f t="shared" si="3"/>
        <v>26.829999999999984</v>
      </c>
    </row>
    <row r="548" spans="2:9" x14ac:dyDescent="0.25">
      <c r="B548" t="s">
        <v>6</v>
      </c>
      <c r="E548" s="8">
        <v>311.92</v>
      </c>
      <c r="F548" s="8">
        <v>299.45</v>
      </c>
      <c r="G548">
        <f>F548/E548</f>
        <v>0.96002180046165675</v>
      </c>
      <c r="H548" s="25">
        <f>1-G548</f>
        <v>3.9978199538343251E-2</v>
      </c>
      <c r="I548" s="26">
        <f t="shared" si="3"/>
        <v>12.470000000000027</v>
      </c>
    </row>
    <row r="549" spans="2:9" x14ac:dyDescent="0.25">
      <c r="B549" t="s">
        <v>7</v>
      </c>
      <c r="E549" s="8">
        <v>230.6</v>
      </c>
      <c r="F549" s="8">
        <v>221.38</v>
      </c>
      <c r="G549">
        <f>F549/E549</f>
        <v>0.96001734605377276</v>
      </c>
      <c r="H549" s="25">
        <f>1-G549</f>
        <v>3.9982653946227242E-2</v>
      </c>
      <c r="I549" s="26">
        <f t="shared" si="3"/>
        <v>9.2199999999999989</v>
      </c>
    </row>
    <row r="550" spans="2:9" s="9" customFormat="1" ht="13.8" x14ac:dyDescent="0.25">
      <c r="E550" s="28">
        <f>SUM(E545:E549)</f>
        <v>2463.7399999999998</v>
      </c>
      <c r="F550" s="28">
        <f>SUM(F545:F549)</f>
        <v>1774.19</v>
      </c>
      <c r="I550" s="30">
        <f t="shared" si="3"/>
        <v>689.54999999999973</v>
      </c>
    </row>
    <row r="552" spans="2:9" s="13" customFormat="1" x14ac:dyDescent="0.25">
      <c r="B552" s="15" t="s">
        <v>12</v>
      </c>
      <c r="E552" s="32" t="s">
        <v>43</v>
      </c>
      <c r="F552" s="22" t="s">
        <v>53</v>
      </c>
      <c r="G552" s="22"/>
      <c r="H552" s="22" t="s">
        <v>45</v>
      </c>
      <c r="I552" s="22" t="s">
        <v>46</v>
      </c>
    </row>
    <row r="553" spans="2:9" x14ac:dyDescent="0.25">
      <c r="B553" t="s">
        <v>13</v>
      </c>
      <c r="E553" s="8">
        <v>95.97</v>
      </c>
      <c r="F553" s="8">
        <v>92.14</v>
      </c>
      <c r="G553" s="36">
        <f>F553/E553</f>
        <v>0.96009169532145466</v>
      </c>
      <c r="H553" s="25">
        <f>1-G553</f>
        <v>3.9908304678545337E-2</v>
      </c>
      <c r="I553" s="26">
        <f>E553-F553</f>
        <v>3.8299999999999983</v>
      </c>
    </row>
    <row r="554" spans="2:9" x14ac:dyDescent="0.25">
      <c r="B554" t="s">
        <v>14</v>
      </c>
      <c r="E554" s="8">
        <v>137.13999999999999</v>
      </c>
      <c r="F554" s="8">
        <v>131.66</v>
      </c>
      <c r="G554" s="36">
        <f>F554/E554</f>
        <v>0.96004083418404562</v>
      </c>
      <c r="H554" s="25">
        <f>1-G554</f>
        <v>3.9959165815954378E-2</v>
      </c>
      <c r="I554" s="26">
        <f>E554-F554</f>
        <v>5.4799999999999898</v>
      </c>
    </row>
    <row r="555" spans="2:9" x14ac:dyDescent="0.25">
      <c r="B555" t="s">
        <v>15</v>
      </c>
      <c r="E555" s="8">
        <v>2.2599999999999998</v>
      </c>
      <c r="F555" s="8">
        <v>2.16</v>
      </c>
      <c r="G555" s="36">
        <f>F555/E555</f>
        <v>0.95575221238938068</v>
      </c>
      <c r="H555" s="25">
        <f>1-G555</f>
        <v>4.4247787610619316E-2</v>
      </c>
      <c r="I555" s="26">
        <f>E555-F555</f>
        <v>9.9999999999999645E-2</v>
      </c>
    </row>
    <row r="557" spans="2:9" ht="13.8" thickBot="1" x14ac:dyDescent="0.3"/>
    <row r="558" spans="2:9" ht="15" thickTop="1" thickBot="1" x14ac:dyDescent="0.3">
      <c r="B558" s="5" t="s">
        <v>54</v>
      </c>
      <c r="C558" s="5"/>
      <c r="D558" s="5"/>
      <c r="E558" s="16">
        <f>12*E537+2*E550</f>
        <v>39247.599999999991</v>
      </c>
    </row>
    <row r="559" spans="2:9" ht="22.2" thickTop="1" thickBot="1" x14ac:dyDescent="0.3">
      <c r="B559" s="37" t="s">
        <v>17</v>
      </c>
    </row>
    <row r="560" spans="2:9" ht="13.8" thickTop="1" x14ac:dyDescent="0.25">
      <c r="F560" s="39" t="s">
        <v>25</v>
      </c>
      <c r="G560" s="69">
        <f>E563/E558</f>
        <v>0.95984748111986484</v>
      </c>
      <c r="H560" s="70" t="s">
        <v>26</v>
      </c>
    </row>
    <row r="561" spans="2:8" ht="14.4" thickBot="1" x14ac:dyDescent="0.3">
      <c r="F561" s="71">
        <f>E558-E563</f>
        <v>1575.8899999999921</v>
      </c>
      <c r="G561" s="72"/>
      <c r="H561" s="73">
        <f>1-G560</f>
        <v>4.0152518880135157E-2</v>
      </c>
    </row>
    <row r="562" spans="2:8" ht="14.4" thickTop="1" thickBot="1" x14ac:dyDescent="0.3"/>
    <row r="563" spans="2:8" ht="15" thickTop="1" thickBot="1" x14ac:dyDescent="0.3">
      <c r="B563" s="11" t="s">
        <v>55</v>
      </c>
      <c r="C563" s="11"/>
      <c r="D563" s="11"/>
      <c r="E563" s="45">
        <f>5*E537+7*F537+E550+F550</f>
        <v>37671.71</v>
      </c>
    </row>
    <row r="564" spans="2:8" ht="21.6" thickTop="1" x14ac:dyDescent="0.25">
      <c r="B564" s="37" t="s">
        <v>17</v>
      </c>
    </row>
  </sheetData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76" max="16383" man="1"/>
    <brk id="5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53"/>
  </sheetPr>
  <dimension ref="A1:K569"/>
  <sheetViews>
    <sheetView zoomScaleNormal="100" workbookViewId="0">
      <selection activeCell="E38" sqref="E38"/>
    </sheetView>
  </sheetViews>
  <sheetFormatPr baseColWidth="10" defaultRowHeight="13.2" x14ac:dyDescent="0.25"/>
  <cols>
    <col min="2" max="2" width="41.33203125" customWidth="1"/>
    <col min="3" max="3" width="12.109375" customWidth="1"/>
    <col min="4" max="4" width="8.44140625" customWidth="1"/>
    <col min="5" max="5" width="29.44140625" bestFit="1" customWidth="1"/>
    <col min="6" max="6" width="23.44140625" bestFit="1" customWidth="1"/>
    <col min="7" max="7" width="13.109375" hidden="1" customWidth="1"/>
    <col min="8" max="8" width="14.33203125" customWidth="1"/>
    <col min="9" max="9" width="11.5546875" bestFit="1" customWidth="1"/>
  </cols>
  <sheetData>
    <row r="1" spans="1:6" ht="21" x14ac:dyDescent="0.4">
      <c r="A1" s="116"/>
      <c r="B1" s="1" t="s">
        <v>85</v>
      </c>
    </row>
    <row r="3" spans="1:6" x14ac:dyDescent="0.25">
      <c r="B3" s="2" t="s">
        <v>0</v>
      </c>
      <c r="C3" s="120">
        <v>0</v>
      </c>
    </row>
    <row r="4" spans="1:6" x14ac:dyDescent="0.25">
      <c r="B4" s="2"/>
      <c r="C4" s="119"/>
    </row>
    <row r="5" spans="1:6" x14ac:dyDescent="0.25">
      <c r="B5" s="2" t="s">
        <v>79</v>
      </c>
      <c r="C5" s="121">
        <v>0</v>
      </c>
    </row>
    <row r="6" spans="1:6" x14ac:dyDescent="0.25">
      <c r="B6" s="2"/>
      <c r="C6" s="4"/>
    </row>
    <row r="7" spans="1:6" x14ac:dyDescent="0.25">
      <c r="B7" s="5" t="s">
        <v>1</v>
      </c>
      <c r="C7" s="32">
        <v>49.83</v>
      </c>
      <c r="D7" s="101"/>
    </row>
    <row r="8" spans="1:6" x14ac:dyDescent="0.25">
      <c r="B8" s="2"/>
    </row>
    <row r="9" spans="1:6" x14ac:dyDescent="0.25">
      <c r="B9" s="5" t="s">
        <v>80</v>
      </c>
      <c r="C9" s="32">
        <v>187.98</v>
      </c>
      <c r="E9" s="8"/>
    </row>
    <row r="10" spans="1:6" x14ac:dyDescent="0.25">
      <c r="B10" s="2"/>
    </row>
    <row r="11" spans="1:6" x14ac:dyDescent="0.25">
      <c r="B11" s="7" t="s">
        <v>2</v>
      </c>
    </row>
    <row r="12" spans="1:6" x14ac:dyDescent="0.25">
      <c r="B12" t="s">
        <v>3</v>
      </c>
      <c r="E12" s="8">
        <v>1294.5999999999999</v>
      </c>
      <c r="F12" s="8"/>
    </row>
    <row r="13" spans="1:6" x14ac:dyDescent="0.25">
      <c r="B13" t="s">
        <v>4</v>
      </c>
      <c r="E13" s="8">
        <f>C3*C7</f>
        <v>0</v>
      </c>
      <c r="F13" s="8"/>
    </row>
    <row r="14" spans="1:6" x14ac:dyDescent="0.25">
      <c r="B14" t="s">
        <v>5</v>
      </c>
      <c r="E14" s="8">
        <v>595.15</v>
      </c>
      <c r="F14" s="8"/>
    </row>
    <row r="15" spans="1:6" x14ac:dyDescent="0.25">
      <c r="B15" t="s">
        <v>6</v>
      </c>
      <c r="E15" s="8">
        <v>360.92</v>
      </c>
      <c r="F15" s="8"/>
    </row>
    <row r="16" spans="1:6" x14ac:dyDescent="0.25">
      <c r="B16" t="s">
        <v>7</v>
      </c>
      <c r="E16" s="8">
        <v>460.42</v>
      </c>
      <c r="F16" s="8"/>
    </row>
    <row r="17" spans="2:6" x14ac:dyDescent="0.25">
      <c r="B17" t="s">
        <v>8</v>
      </c>
      <c r="E17" s="8">
        <v>25.24</v>
      </c>
      <c r="F17" s="8"/>
    </row>
    <row r="18" spans="2:6" x14ac:dyDescent="0.25">
      <c r="B18" t="s">
        <v>9</v>
      </c>
      <c r="E18" s="8">
        <v>418.86</v>
      </c>
      <c r="F18" s="8"/>
    </row>
    <row r="19" spans="2:6" x14ac:dyDescent="0.25">
      <c r="B19" t="s">
        <v>78</v>
      </c>
      <c r="E19" s="8">
        <f>C5*C9</f>
        <v>0</v>
      </c>
      <c r="F19" s="8"/>
    </row>
    <row r="20" spans="2:6" ht="13.8" x14ac:dyDescent="0.25">
      <c r="B20" s="9"/>
      <c r="E20" s="10">
        <f>SUM(E12:E19)</f>
        <v>3155.19</v>
      </c>
      <c r="F20" s="10"/>
    </row>
    <row r="22" spans="2:6" x14ac:dyDescent="0.25">
      <c r="B22" s="7" t="s">
        <v>10</v>
      </c>
    </row>
    <row r="23" spans="2:6" x14ac:dyDescent="0.25">
      <c r="B23" s="11" t="s">
        <v>11</v>
      </c>
      <c r="C23" s="12">
        <v>30.76</v>
      </c>
      <c r="D23" s="103"/>
    </row>
    <row r="24" spans="2:6" x14ac:dyDescent="0.25">
      <c r="B24" s="13"/>
    </row>
    <row r="25" spans="2:6" x14ac:dyDescent="0.25">
      <c r="B25" t="s">
        <v>3</v>
      </c>
      <c r="E25" s="8">
        <v>798.88</v>
      </c>
      <c r="F25" s="8"/>
    </row>
    <row r="26" spans="2:6" x14ac:dyDescent="0.25">
      <c r="B26" t="s">
        <v>4</v>
      </c>
      <c r="E26" s="8">
        <f>C3*C23</f>
        <v>0</v>
      </c>
      <c r="F26" s="8"/>
    </row>
    <row r="27" spans="2:6" x14ac:dyDescent="0.25">
      <c r="B27" t="s">
        <v>5</v>
      </c>
      <c r="E27" s="8">
        <v>595.15</v>
      </c>
      <c r="F27" s="8"/>
    </row>
    <row r="28" spans="2:6" x14ac:dyDescent="0.25">
      <c r="B28" t="s">
        <v>6</v>
      </c>
      <c r="E28" s="8">
        <v>360.92</v>
      </c>
      <c r="F28" s="8"/>
    </row>
    <row r="29" spans="2:6" x14ac:dyDescent="0.25">
      <c r="B29" t="s">
        <v>7</v>
      </c>
      <c r="E29" s="8">
        <v>460.42</v>
      </c>
      <c r="F29" s="8"/>
    </row>
    <row r="30" spans="2:6" x14ac:dyDescent="0.25">
      <c r="B30" t="s">
        <v>77</v>
      </c>
      <c r="E30" s="8">
        <f>C5*C9</f>
        <v>0</v>
      </c>
      <c r="F30" s="8"/>
    </row>
    <row r="31" spans="2:6" ht="13.8" x14ac:dyDescent="0.25">
      <c r="B31" s="9"/>
      <c r="E31" s="14">
        <f>SUM(E25:E30)</f>
        <v>2215.37</v>
      </c>
      <c r="F31" s="14"/>
    </row>
    <row r="33" spans="1:9" x14ac:dyDescent="0.25">
      <c r="B33" s="15" t="s">
        <v>12</v>
      </c>
    </row>
    <row r="34" spans="1:9" x14ac:dyDescent="0.25">
      <c r="B34" t="s">
        <v>13</v>
      </c>
      <c r="E34" s="8">
        <v>107.59</v>
      </c>
      <c r="F34" s="8"/>
    </row>
    <row r="35" spans="1:9" x14ac:dyDescent="0.25">
      <c r="B35" t="s">
        <v>14</v>
      </c>
      <c r="E35" s="8">
        <v>153.72</v>
      </c>
      <c r="F35" s="8"/>
    </row>
    <row r="36" spans="1:9" x14ac:dyDescent="0.25">
      <c r="B36" t="s">
        <v>15</v>
      </c>
      <c r="E36" s="8">
        <v>2.39</v>
      </c>
      <c r="F36" s="8"/>
    </row>
    <row r="37" spans="1:9" ht="13.8" thickBot="1" x14ac:dyDescent="0.3"/>
    <row r="38" spans="1:9" ht="15" thickTop="1" thickBot="1" x14ac:dyDescent="0.3">
      <c r="B38" s="5" t="s">
        <v>84</v>
      </c>
      <c r="E38" s="16">
        <f>12*E20+2*E31</f>
        <v>42293.02</v>
      </c>
      <c r="F38" s="117"/>
    </row>
    <row r="39" spans="1:9" ht="21.6" thickTop="1" x14ac:dyDescent="0.25">
      <c r="B39" s="17" t="s">
        <v>17</v>
      </c>
    </row>
    <row r="41" spans="1:9" x14ac:dyDescent="0.25">
      <c r="B41" s="18"/>
      <c r="C41" s="18"/>
      <c r="D41" s="18"/>
      <c r="E41" s="18"/>
      <c r="F41" s="18"/>
      <c r="G41" s="18"/>
      <c r="H41" s="18"/>
      <c r="I41" s="18"/>
    </row>
    <row r="43" spans="1:9" ht="21" x14ac:dyDescent="0.4">
      <c r="A43" s="116"/>
      <c r="B43" s="1" t="s">
        <v>83</v>
      </c>
    </row>
    <row r="45" spans="1:9" x14ac:dyDescent="0.25">
      <c r="B45" s="2" t="s">
        <v>0</v>
      </c>
      <c r="C45" s="120">
        <v>0</v>
      </c>
    </row>
    <row r="46" spans="1:9" x14ac:dyDescent="0.25">
      <c r="B46" s="2"/>
      <c r="C46" s="119"/>
    </row>
    <row r="47" spans="1:9" x14ac:dyDescent="0.25">
      <c r="B47" s="2" t="s">
        <v>79</v>
      </c>
      <c r="C47" s="121">
        <v>0</v>
      </c>
    </row>
    <row r="48" spans="1:9" x14ac:dyDescent="0.25">
      <c r="B48" s="2"/>
      <c r="C48" s="4"/>
    </row>
    <row r="49" spans="2:6" x14ac:dyDescent="0.25">
      <c r="B49" s="5" t="s">
        <v>1</v>
      </c>
      <c r="C49" s="32">
        <v>49.59</v>
      </c>
      <c r="D49" s="101"/>
    </row>
    <row r="50" spans="2:6" x14ac:dyDescent="0.25">
      <c r="B50" s="2"/>
    </row>
    <row r="51" spans="2:6" x14ac:dyDescent="0.25">
      <c r="B51" s="5" t="s">
        <v>80</v>
      </c>
      <c r="C51" s="32">
        <v>187.06</v>
      </c>
      <c r="E51" s="8"/>
    </row>
    <row r="52" spans="2:6" x14ac:dyDescent="0.25">
      <c r="B52" s="2"/>
    </row>
    <row r="53" spans="2:6" x14ac:dyDescent="0.25">
      <c r="B53" s="7" t="s">
        <v>2</v>
      </c>
    </row>
    <row r="54" spans="2:6" x14ac:dyDescent="0.25">
      <c r="B54" t="s">
        <v>3</v>
      </c>
      <c r="E54" s="8">
        <v>1288.31</v>
      </c>
      <c r="F54" s="8"/>
    </row>
    <row r="55" spans="2:6" x14ac:dyDescent="0.25">
      <c r="B55" t="s">
        <v>4</v>
      </c>
      <c r="E55" s="8">
        <f>C45*C49</f>
        <v>0</v>
      </c>
      <c r="F55" s="8"/>
    </row>
    <row r="56" spans="2:6" x14ac:dyDescent="0.25">
      <c r="B56" t="s">
        <v>5</v>
      </c>
      <c r="E56" s="8">
        <v>592.27</v>
      </c>
      <c r="F56" s="8"/>
    </row>
    <row r="57" spans="2:6" x14ac:dyDescent="0.25">
      <c r="B57" t="s">
        <v>6</v>
      </c>
      <c r="E57" s="8">
        <v>359.17</v>
      </c>
      <c r="F57" s="8"/>
    </row>
    <row r="58" spans="2:6" x14ac:dyDescent="0.25">
      <c r="B58" t="s">
        <v>7</v>
      </c>
      <c r="E58" s="8">
        <v>458.19</v>
      </c>
      <c r="F58" s="8"/>
    </row>
    <row r="59" spans="2:6" x14ac:dyDescent="0.25">
      <c r="B59" t="s">
        <v>8</v>
      </c>
      <c r="E59" s="8">
        <v>25.11</v>
      </c>
      <c r="F59" s="8"/>
    </row>
    <row r="60" spans="2:6" x14ac:dyDescent="0.25">
      <c r="B60" t="s">
        <v>9</v>
      </c>
      <c r="E60" s="8">
        <v>416.83</v>
      </c>
      <c r="F60" s="8"/>
    </row>
    <row r="61" spans="2:6" x14ac:dyDescent="0.25">
      <c r="B61" t="s">
        <v>78</v>
      </c>
      <c r="E61" s="8">
        <f>C47*C51</f>
        <v>0</v>
      </c>
      <c r="F61" s="8"/>
    </row>
    <row r="62" spans="2:6" ht="13.8" x14ac:dyDescent="0.25">
      <c r="B62" s="9"/>
      <c r="E62" s="10">
        <f>SUM(E54:E61)</f>
        <v>3139.88</v>
      </c>
      <c r="F62" s="10"/>
    </row>
    <row r="64" spans="2:6" x14ac:dyDescent="0.25">
      <c r="B64" s="7" t="s">
        <v>10</v>
      </c>
    </row>
    <row r="65" spans="2:6" x14ac:dyDescent="0.25">
      <c r="B65" s="11" t="s">
        <v>11</v>
      </c>
      <c r="C65" s="12">
        <v>30.61</v>
      </c>
      <c r="D65" s="103"/>
    </row>
    <row r="66" spans="2:6" x14ac:dyDescent="0.25">
      <c r="B66" s="13"/>
    </row>
    <row r="67" spans="2:6" x14ac:dyDescent="0.25">
      <c r="B67" t="s">
        <v>3</v>
      </c>
      <c r="E67" s="8">
        <v>795</v>
      </c>
      <c r="F67" s="8"/>
    </row>
    <row r="68" spans="2:6" x14ac:dyDescent="0.25">
      <c r="B68" t="s">
        <v>4</v>
      </c>
      <c r="E68" s="8">
        <f>C45*C65</f>
        <v>0</v>
      </c>
      <c r="F68" s="8"/>
    </row>
    <row r="69" spans="2:6" x14ac:dyDescent="0.25">
      <c r="B69" t="s">
        <v>5</v>
      </c>
      <c r="E69" s="8">
        <v>592.27</v>
      </c>
      <c r="F69" s="8"/>
    </row>
    <row r="70" spans="2:6" x14ac:dyDescent="0.25">
      <c r="B70" t="s">
        <v>6</v>
      </c>
      <c r="E70" s="8">
        <v>359.17</v>
      </c>
      <c r="F70" s="8"/>
    </row>
    <row r="71" spans="2:6" x14ac:dyDescent="0.25">
      <c r="B71" t="s">
        <v>7</v>
      </c>
      <c r="E71" s="8">
        <v>458.19</v>
      </c>
      <c r="F71" s="8"/>
    </row>
    <row r="72" spans="2:6" x14ac:dyDescent="0.25">
      <c r="B72" t="s">
        <v>77</v>
      </c>
      <c r="E72" s="8">
        <f>C47*C51</f>
        <v>0</v>
      </c>
      <c r="F72" s="8"/>
    </row>
    <row r="73" spans="2:6" ht="13.8" x14ac:dyDescent="0.25">
      <c r="B73" s="9"/>
      <c r="E73" s="14">
        <f>SUM(E67:E72)</f>
        <v>2204.63</v>
      </c>
      <c r="F73" s="14"/>
    </row>
    <row r="75" spans="2:6" x14ac:dyDescent="0.25">
      <c r="B75" s="15" t="s">
        <v>12</v>
      </c>
    </row>
    <row r="76" spans="2:6" x14ac:dyDescent="0.25">
      <c r="B76" t="s">
        <v>13</v>
      </c>
      <c r="E76" s="8">
        <v>107.07</v>
      </c>
      <c r="F76" s="8"/>
    </row>
    <row r="77" spans="2:6" x14ac:dyDescent="0.25">
      <c r="B77" t="s">
        <v>14</v>
      </c>
      <c r="E77" s="8">
        <v>152.97</v>
      </c>
      <c r="F77" s="8"/>
    </row>
    <row r="78" spans="2:6" x14ac:dyDescent="0.25">
      <c r="B78" t="s">
        <v>15</v>
      </c>
      <c r="E78" s="8">
        <v>2.38</v>
      </c>
      <c r="F78" s="8"/>
    </row>
    <row r="79" spans="2:6" ht="13.8" thickBot="1" x14ac:dyDescent="0.3"/>
    <row r="80" spans="2:6" ht="15" thickTop="1" thickBot="1" x14ac:dyDescent="0.3">
      <c r="B80" s="5" t="s">
        <v>84</v>
      </c>
      <c r="E80" s="16">
        <f>12*E62+2*E73</f>
        <v>42087.82</v>
      </c>
      <c r="F80" s="117"/>
    </row>
    <row r="81" spans="1:9" ht="21.6" thickTop="1" x14ac:dyDescent="0.25">
      <c r="B81" s="17" t="s">
        <v>17</v>
      </c>
    </row>
    <row r="83" spans="1:9" x14ac:dyDescent="0.25">
      <c r="B83" s="18"/>
      <c r="C83" s="18"/>
      <c r="D83" s="18"/>
      <c r="E83" s="18"/>
      <c r="F83" s="18"/>
      <c r="G83" s="18"/>
      <c r="H83" s="18"/>
      <c r="I83" s="18"/>
    </row>
    <row r="86" spans="1:9" ht="21" x14ac:dyDescent="0.4">
      <c r="A86" s="116"/>
      <c r="B86" s="1" t="s">
        <v>81</v>
      </c>
    </row>
    <row r="88" spans="1:9" x14ac:dyDescent="0.25">
      <c r="B88" s="2" t="s">
        <v>0</v>
      </c>
      <c r="C88" s="120">
        <v>0</v>
      </c>
    </row>
    <row r="89" spans="1:9" x14ac:dyDescent="0.25">
      <c r="B89" s="2"/>
      <c r="C89" s="119"/>
    </row>
    <row r="90" spans="1:9" x14ac:dyDescent="0.25">
      <c r="B90" s="2" t="s">
        <v>79</v>
      </c>
      <c r="C90" s="121">
        <v>0</v>
      </c>
    </row>
    <row r="91" spans="1:9" x14ac:dyDescent="0.25">
      <c r="B91" s="2"/>
      <c r="C91" s="4"/>
    </row>
    <row r="92" spans="1:9" x14ac:dyDescent="0.25">
      <c r="B92" s="5" t="s">
        <v>1</v>
      </c>
      <c r="C92" s="32">
        <v>48.38</v>
      </c>
      <c r="D92" s="101"/>
    </row>
    <row r="93" spans="1:9" x14ac:dyDescent="0.25">
      <c r="B93" s="2"/>
    </row>
    <row r="94" spans="1:9" x14ac:dyDescent="0.25">
      <c r="B94" s="5" t="s">
        <v>80</v>
      </c>
      <c r="C94" s="32">
        <v>182.5</v>
      </c>
      <c r="E94" s="8"/>
    </row>
    <row r="95" spans="1:9" x14ac:dyDescent="0.25">
      <c r="B95" s="2"/>
    </row>
    <row r="96" spans="1:9" x14ac:dyDescent="0.25">
      <c r="B96" s="7" t="s">
        <v>2</v>
      </c>
    </row>
    <row r="97" spans="2:6" x14ac:dyDescent="0.25">
      <c r="B97" t="s">
        <v>3</v>
      </c>
      <c r="E97" s="8">
        <v>1256.8900000000001</v>
      </c>
      <c r="F97" s="8"/>
    </row>
    <row r="98" spans="2:6" x14ac:dyDescent="0.25">
      <c r="B98" t="s">
        <v>4</v>
      </c>
      <c r="E98" s="8">
        <f>C88*C92</f>
        <v>0</v>
      </c>
      <c r="F98" s="8"/>
    </row>
    <row r="99" spans="2:6" x14ac:dyDescent="0.25">
      <c r="B99" t="s">
        <v>5</v>
      </c>
      <c r="E99" s="8">
        <v>577.82000000000005</v>
      </c>
      <c r="F99" s="8"/>
    </row>
    <row r="100" spans="2:6" x14ac:dyDescent="0.25">
      <c r="B100" t="s">
        <v>6</v>
      </c>
      <c r="E100" s="8">
        <v>350.41</v>
      </c>
      <c r="F100" s="8"/>
    </row>
    <row r="101" spans="2:6" x14ac:dyDescent="0.25">
      <c r="B101" t="s">
        <v>7</v>
      </c>
      <c r="E101" s="8">
        <v>447.01</v>
      </c>
      <c r="F101" s="8"/>
    </row>
    <row r="102" spans="2:6" x14ac:dyDescent="0.25">
      <c r="B102" t="s">
        <v>8</v>
      </c>
      <c r="E102" s="8">
        <v>24.5</v>
      </c>
      <c r="F102" s="8"/>
    </row>
    <row r="103" spans="2:6" x14ac:dyDescent="0.25">
      <c r="B103" t="s">
        <v>9</v>
      </c>
      <c r="E103" s="8">
        <v>406.66</v>
      </c>
      <c r="F103" s="8"/>
    </row>
    <row r="104" spans="2:6" x14ac:dyDescent="0.25">
      <c r="B104" t="s">
        <v>78</v>
      </c>
      <c r="E104" s="8">
        <f>C90*C94</f>
        <v>0</v>
      </c>
      <c r="F104" s="8"/>
    </row>
    <row r="105" spans="2:6" ht="13.8" x14ac:dyDescent="0.25">
      <c r="B105" s="9"/>
      <c r="E105" s="10">
        <f>SUM(E97:E104)</f>
        <v>3063.29</v>
      </c>
      <c r="F105" s="10"/>
    </row>
    <row r="107" spans="2:6" x14ac:dyDescent="0.25">
      <c r="B107" s="7" t="s">
        <v>10</v>
      </c>
    </row>
    <row r="108" spans="2:6" x14ac:dyDescent="0.25">
      <c r="B108" s="11" t="s">
        <v>11</v>
      </c>
      <c r="C108" s="12">
        <v>29.86</v>
      </c>
      <c r="D108" s="103"/>
    </row>
    <row r="109" spans="2:6" x14ac:dyDescent="0.25">
      <c r="B109" s="13"/>
    </row>
    <row r="110" spans="2:6" x14ac:dyDescent="0.25">
      <c r="B110" t="s">
        <v>3</v>
      </c>
      <c r="E110" s="8">
        <v>775.61</v>
      </c>
      <c r="F110" s="8"/>
    </row>
    <row r="111" spans="2:6" x14ac:dyDescent="0.25">
      <c r="B111" t="s">
        <v>4</v>
      </c>
      <c r="E111" s="8">
        <f>C88*C108</f>
        <v>0</v>
      </c>
      <c r="F111" s="8"/>
    </row>
    <row r="112" spans="2:6" x14ac:dyDescent="0.25">
      <c r="B112" t="s">
        <v>5</v>
      </c>
      <c r="E112" s="8">
        <v>577.82000000000005</v>
      </c>
      <c r="F112" s="8"/>
    </row>
    <row r="113" spans="2:9" x14ac:dyDescent="0.25">
      <c r="B113" t="s">
        <v>6</v>
      </c>
      <c r="E113" s="8">
        <v>350.41</v>
      </c>
      <c r="F113" s="8"/>
    </row>
    <row r="114" spans="2:9" x14ac:dyDescent="0.25">
      <c r="B114" t="s">
        <v>7</v>
      </c>
      <c r="E114" s="8">
        <v>447.01</v>
      </c>
      <c r="F114" s="8"/>
    </row>
    <row r="115" spans="2:9" x14ac:dyDescent="0.25">
      <c r="B115" t="s">
        <v>77</v>
      </c>
      <c r="E115" s="8">
        <f>C90*C94</f>
        <v>0</v>
      </c>
      <c r="F115" s="8"/>
    </row>
    <row r="116" spans="2:9" ht="13.8" x14ac:dyDescent="0.25">
      <c r="B116" s="9"/>
      <c r="E116" s="14">
        <f>SUM(E110:E115)</f>
        <v>2150.8500000000004</v>
      </c>
      <c r="F116" s="14"/>
    </row>
    <row r="118" spans="2:9" x14ac:dyDescent="0.25">
      <c r="B118" s="15" t="s">
        <v>12</v>
      </c>
    </row>
    <row r="119" spans="2:9" x14ac:dyDescent="0.25">
      <c r="B119" t="s">
        <v>13</v>
      </c>
      <c r="E119" s="8">
        <v>104.46</v>
      </c>
      <c r="F119" s="8"/>
    </row>
    <row r="120" spans="2:9" x14ac:dyDescent="0.25">
      <c r="B120" t="s">
        <v>14</v>
      </c>
      <c r="E120" s="8">
        <v>149.24</v>
      </c>
      <c r="F120" s="8"/>
    </row>
    <row r="121" spans="2:9" x14ac:dyDescent="0.25">
      <c r="B121" t="s">
        <v>15</v>
      </c>
      <c r="E121" s="8">
        <v>2.3199999999999998</v>
      </c>
      <c r="F121" s="8"/>
    </row>
    <row r="122" spans="2:9" ht="13.8" thickBot="1" x14ac:dyDescent="0.3"/>
    <row r="123" spans="2:9" ht="15" thickTop="1" thickBot="1" x14ac:dyDescent="0.3">
      <c r="B123" s="5" t="s">
        <v>82</v>
      </c>
      <c r="E123" s="16">
        <f>12*E105+2*E116</f>
        <v>41061.179999999993</v>
      </c>
      <c r="F123" s="117"/>
    </row>
    <row r="124" spans="2:9" ht="21.6" thickTop="1" x14ac:dyDescent="0.25">
      <c r="B124" s="17" t="s">
        <v>17</v>
      </c>
    </row>
    <row r="126" spans="2:9" x14ac:dyDescent="0.25">
      <c r="B126" s="18"/>
      <c r="C126" s="18"/>
      <c r="D126" s="18"/>
      <c r="E126" s="18"/>
      <c r="F126" s="18"/>
      <c r="G126" s="18"/>
      <c r="H126" s="18"/>
      <c r="I126" s="18"/>
    </row>
    <row r="133" spans="1:6" ht="21" x14ac:dyDescent="0.4">
      <c r="A133" s="116"/>
      <c r="B133" s="1" t="s">
        <v>75</v>
      </c>
    </row>
    <row r="135" spans="1:6" x14ac:dyDescent="0.25">
      <c r="B135" s="2" t="s">
        <v>0</v>
      </c>
      <c r="C135" s="120">
        <v>0</v>
      </c>
    </row>
    <row r="136" spans="1:6" x14ac:dyDescent="0.25">
      <c r="B136" s="2"/>
      <c r="C136" s="119"/>
    </row>
    <row r="137" spans="1:6" x14ac:dyDescent="0.25">
      <c r="B137" s="2" t="s">
        <v>79</v>
      </c>
      <c r="C137" s="121">
        <v>0</v>
      </c>
    </row>
    <row r="138" spans="1:6" x14ac:dyDescent="0.25">
      <c r="B138" s="2"/>
      <c r="C138" s="4"/>
    </row>
    <row r="139" spans="1:6" x14ac:dyDescent="0.25">
      <c r="B139" s="5" t="s">
        <v>1</v>
      </c>
      <c r="C139" s="32">
        <v>47.67</v>
      </c>
      <c r="D139" s="101"/>
    </row>
    <row r="140" spans="1:6" x14ac:dyDescent="0.25">
      <c r="B140" s="2"/>
    </row>
    <row r="141" spans="1:6" x14ac:dyDescent="0.25">
      <c r="B141" s="5" t="s">
        <v>80</v>
      </c>
      <c r="C141" s="32">
        <v>179.86</v>
      </c>
      <c r="E141" s="8"/>
    </row>
    <row r="142" spans="1:6" x14ac:dyDescent="0.25">
      <c r="B142" s="2"/>
    </row>
    <row r="143" spans="1:6" x14ac:dyDescent="0.25">
      <c r="B143" s="7" t="s">
        <v>2</v>
      </c>
    </row>
    <row r="144" spans="1:6" x14ac:dyDescent="0.25">
      <c r="B144" t="s">
        <v>3</v>
      </c>
      <c r="E144" s="8">
        <v>1238.68</v>
      </c>
      <c r="F144" s="8"/>
    </row>
    <row r="145" spans="2:6" x14ac:dyDescent="0.25">
      <c r="B145" t="s">
        <v>4</v>
      </c>
      <c r="E145" s="8">
        <f>C135*C139</f>
        <v>0</v>
      </c>
      <c r="F145" s="8"/>
    </row>
    <row r="146" spans="2:6" x14ac:dyDescent="0.25">
      <c r="B146" t="s">
        <v>5</v>
      </c>
      <c r="E146" s="8">
        <v>569.45000000000005</v>
      </c>
      <c r="F146" s="8"/>
    </row>
    <row r="147" spans="2:6" x14ac:dyDescent="0.25">
      <c r="B147" t="s">
        <v>6</v>
      </c>
      <c r="E147" s="8">
        <v>334.47</v>
      </c>
      <c r="F147" s="8"/>
    </row>
    <row r="148" spans="2:6" x14ac:dyDescent="0.25">
      <c r="B148" t="s">
        <v>7</v>
      </c>
      <c r="E148" s="8">
        <v>440.53</v>
      </c>
      <c r="F148" s="8"/>
    </row>
    <row r="149" spans="2:6" x14ac:dyDescent="0.25">
      <c r="B149" t="s">
        <v>8</v>
      </c>
      <c r="E149" s="8">
        <v>24.14</v>
      </c>
      <c r="F149" s="8"/>
    </row>
    <row r="150" spans="2:6" x14ac:dyDescent="0.25">
      <c r="B150" t="s">
        <v>9</v>
      </c>
      <c r="E150" s="8">
        <v>400.77</v>
      </c>
      <c r="F150" s="8"/>
    </row>
    <row r="151" spans="2:6" x14ac:dyDescent="0.25">
      <c r="B151" t="s">
        <v>78</v>
      </c>
      <c r="E151" s="8">
        <f>C137*C141</f>
        <v>0</v>
      </c>
      <c r="F151" s="8"/>
    </row>
    <row r="152" spans="2:6" ht="13.8" x14ac:dyDescent="0.25">
      <c r="B152" s="9"/>
      <c r="E152" s="10">
        <f>SUM(E144:E151)</f>
        <v>3008.04</v>
      </c>
      <c r="F152" s="10"/>
    </row>
    <row r="154" spans="2:6" x14ac:dyDescent="0.25">
      <c r="B154" s="7" t="s">
        <v>10</v>
      </c>
    </row>
    <row r="155" spans="2:6" x14ac:dyDescent="0.25">
      <c r="B155" s="11" t="s">
        <v>11</v>
      </c>
      <c r="C155" s="12">
        <v>29.43</v>
      </c>
      <c r="D155" s="103"/>
    </row>
    <row r="156" spans="2:6" x14ac:dyDescent="0.25">
      <c r="B156" s="13"/>
    </row>
    <row r="157" spans="2:6" x14ac:dyDescent="0.25">
      <c r="B157" t="s">
        <v>3</v>
      </c>
      <c r="E157" s="8">
        <v>764.37</v>
      </c>
      <c r="F157" s="8"/>
    </row>
    <row r="158" spans="2:6" x14ac:dyDescent="0.25">
      <c r="B158" t="s">
        <v>4</v>
      </c>
      <c r="E158" s="8">
        <f>C135*C155</f>
        <v>0</v>
      </c>
      <c r="F158" s="8"/>
    </row>
    <row r="159" spans="2:6" x14ac:dyDescent="0.25">
      <c r="B159" t="s">
        <v>5</v>
      </c>
      <c r="E159" s="8">
        <v>569.45000000000005</v>
      </c>
      <c r="F159" s="8"/>
    </row>
    <row r="160" spans="2:6" x14ac:dyDescent="0.25">
      <c r="B160" t="s">
        <v>6</v>
      </c>
      <c r="E160" s="8">
        <v>334.47</v>
      </c>
      <c r="F160" s="8"/>
    </row>
    <row r="161" spans="2:9" x14ac:dyDescent="0.25">
      <c r="B161" t="s">
        <v>7</v>
      </c>
      <c r="E161" s="8">
        <v>440.53</v>
      </c>
      <c r="F161" s="8"/>
    </row>
    <row r="162" spans="2:9" x14ac:dyDescent="0.25">
      <c r="B162" t="s">
        <v>77</v>
      </c>
      <c r="E162" s="8">
        <f>C137*C141</f>
        <v>0</v>
      </c>
      <c r="F162" s="8"/>
    </row>
    <row r="163" spans="2:9" ht="13.8" x14ac:dyDescent="0.25">
      <c r="B163" s="9"/>
      <c r="E163" s="14">
        <f>SUM(E157:E162)</f>
        <v>2108.8200000000002</v>
      </c>
      <c r="F163" s="14"/>
    </row>
    <row r="165" spans="2:9" x14ac:dyDescent="0.25">
      <c r="B165" s="15" t="s">
        <v>12</v>
      </c>
    </row>
    <row r="166" spans="2:9" x14ac:dyDescent="0.25">
      <c r="B166" t="s">
        <v>13</v>
      </c>
      <c r="E166" s="8">
        <v>102.95</v>
      </c>
      <c r="F166" s="8"/>
    </row>
    <row r="167" spans="2:9" x14ac:dyDescent="0.25">
      <c r="B167" t="s">
        <v>14</v>
      </c>
      <c r="E167" s="8">
        <v>147.07</v>
      </c>
      <c r="F167" s="8"/>
    </row>
    <row r="168" spans="2:9" x14ac:dyDescent="0.25">
      <c r="B168" t="s">
        <v>15</v>
      </c>
      <c r="E168" s="8">
        <v>2.2799999999999998</v>
      </c>
      <c r="F168" s="8"/>
    </row>
    <row r="169" spans="2:9" ht="13.8" thickBot="1" x14ac:dyDescent="0.3"/>
    <row r="170" spans="2:9" ht="15" thickTop="1" thickBot="1" x14ac:dyDescent="0.3">
      <c r="B170" s="5" t="s">
        <v>76</v>
      </c>
      <c r="E170" s="16">
        <f>12*E152+2*E163</f>
        <v>40314.119999999995</v>
      </c>
      <c r="F170" s="117"/>
    </row>
    <row r="171" spans="2:9" ht="21.6" thickTop="1" x14ac:dyDescent="0.25">
      <c r="B171" s="17" t="s">
        <v>17</v>
      </c>
    </row>
    <row r="173" spans="2:9" x14ac:dyDescent="0.25">
      <c r="B173" s="18"/>
      <c r="C173" s="18"/>
      <c r="D173" s="18"/>
      <c r="E173" s="18"/>
      <c r="F173" s="18"/>
      <c r="G173" s="18"/>
      <c r="H173" s="18"/>
      <c r="I173" s="18"/>
    </row>
    <row r="177" spans="1:6" ht="22.5" customHeight="1" x14ac:dyDescent="0.4">
      <c r="A177" s="116"/>
      <c r="B177" s="1" t="s">
        <v>73</v>
      </c>
    </row>
    <row r="179" spans="1:6" x14ac:dyDescent="0.25">
      <c r="B179" s="2" t="s">
        <v>0</v>
      </c>
      <c r="C179" s="3">
        <v>0</v>
      </c>
    </row>
    <row r="180" spans="1:6" x14ac:dyDescent="0.25">
      <c r="B180" s="2"/>
      <c r="C180" s="4"/>
    </row>
    <row r="181" spans="1:6" x14ac:dyDescent="0.25">
      <c r="B181" s="5" t="s">
        <v>1</v>
      </c>
      <c r="C181" s="6">
        <v>46.74</v>
      </c>
      <c r="D181" s="101"/>
      <c r="E181" s="102"/>
      <c r="F181" s="102"/>
    </row>
    <row r="182" spans="1:6" x14ac:dyDescent="0.25">
      <c r="B182" s="2"/>
    </row>
    <row r="183" spans="1:6" x14ac:dyDescent="0.25">
      <c r="B183" s="7" t="s">
        <v>2</v>
      </c>
    </row>
    <row r="184" spans="1:6" x14ac:dyDescent="0.25">
      <c r="B184" t="s">
        <v>3</v>
      </c>
      <c r="E184" s="8">
        <v>1214.3900000000001</v>
      </c>
      <c r="F184" s="8"/>
    </row>
    <row r="185" spans="1:6" x14ac:dyDescent="0.25">
      <c r="B185" t="s">
        <v>4</v>
      </c>
      <c r="E185" s="8">
        <f>C179*C181</f>
        <v>0</v>
      </c>
      <c r="F185" s="8"/>
    </row>
    <row r="186" spans="1:6" x14ac:dyDescent="0.25">
      <c r="B186" t="s">
        <v>5</v>
      </c>
      <c r="E186" s="8">
        <v>558.28</v>
      </c>
      <c r="F186" s="8"/>
    </row>
    <row r="187" spans="1:6" x14ac:dyDescent="0.25">
      <c r="B187" t="s">
        <v>6</v>
      </c>
      <c r="E187" s="8">
        <v>327.91</v>
      </c>
      <c r="F187" s="8"/>
    </row>
    <row r="188" spans="1:6" x14ac:dyDescent="0.25">
      <c r="B188" t="s">
        <v>7</v>
      </c>
      <c r="E188" s="8">
        <v>431.89</v>
      </c>
      <c r="F188" s="8"/>
    </row>
    <row r="189" spans="1:6" x14ac:dyDescent="0.25">
      <c r="B189" t="s">
        <v>8</v>
      </c>
      <c r="E189" s="8">
        <v>23.67</v>
      </c>
      <c r="F189" s="8"/>
    </row>
    <row r="190" spans="1:6" x14ac:dyDescent="0.25">
      <c r="B190" t="s">
        <v>9</v>
      </c>
      <c r="E190" s="8">
        <v>392.91</v>
      </c>
      <c r="F190" s="8"/>
    </row>
    <row r="191" spans="1:6" ht="13.8" x14ac:dyDescent="0.25">
      <c r="B191" s="9"/>
      <c r="E191" s="10">
        <f>SUM(E184:E190)</f>
        <v>2949.0499999999997</v>
      </c>
      <c r="F191" s="10"/>
    </row>
    <row r="193" spans="2:6" x14ac:dyDescent="0.25">
      <c r="B193" s="7" t="s">
        <v>10</v>
      </c>
    </row>
    <row r="194" spans="2:6" x14ac:dyDescent="0.25">
      <c r="B194" s="11" t="s">
        <v>11</v>
      </c>
      <c r="C194" s="12">
        <v>28.85</v>
      </c>
      <c r="D194" s="103"/>
    </row>
    <row r="195" spans="2:6" x14ac:dyDescent="0.25">
      <c r="B195" s="13"/>
    </row>
    <row r="196" spans="2:6" x14ac:dyDescent="0.25">
      <c r="B196" t="s">
        <v>3</v>
      </c>
      <c r="E196" s="8">
        <v>749.38</v>
      </c>
      <c r="F196" s="8"/>
    </row>
    <row r="197" spans="2:6" x14ac:dyDescent="0.25">
      <c r="B197" t="s">
        <v>4</v>
      </c>
      <c r="E197" s="8">
        <f>C217*C232</f>
        <v>28.59</v>
      </c>
      <c r="F197" s="8"/>
    </row>
    <row r="198" spans="2:6" x14ac:dyDescent="0.25">
      <c r="B198" t="s">
        <v>5</v>
      </c>
      <c r="E198" s="8">
        <v>558.28</v>
      </c>
      <c r="F198" s="8"/>
    </row>
    <row r="199" spans="2:6" x14ac:dyDescent="0.25">
      <c r="B199" t="s">
        <v>6</v>
      </c>
      <c r="E199" s="8">
        <v>327.91</v>
      </c>
      <c r="F199" s="8"/>
    </row>
    <row r="200" spans="2:6" x14ac:dyDescent="0.25">
      <c r="B200" t="s">
        <v>7</v>
      </c>
      <c r="E200" s="8">
        <v>431.89</v>
      </c>
      <c r="F200" s="8"/>
    </row>
    <row r="201" spans="2:6" ht="13.8" x14ac:dyDescent="0.25">
      <c r="B201" s="9"/>
      <c r="E201" s="14">
        <f>SUM(E196:E200)</f>
        <v>2096.0500000000002</v>
      </c>
      <c r="F201" s="14"/>
    </row>
    <row r="203" spans="2:6" x14ac:dyDescent="0.25">
      <c r="B203" s="15" t="s">
        <v>12</v>
      </c>
    </row>
    <row r="204" spans="2:6" x14ac:dyDescent="0.25">
      <c r="B204" t="s">
        <v>13</v>
      </c>
      <c r="E204" s="8">
        <v>100.93</v>
      </c>
      <c r="F204" s="8"/>
    </row>
    <row r="205" spans="2:6" x14ac:dyDescent="0.25">
      <c r="B205" t="s">
        <v>14</v>
      </c>
      <c r="E205" s="8">
        <v>144.19</v>
      </c>
      <c r="F205" s="8"/>
    </row>
    <row r="206" spans="2:6" x14ac:dyDescent="0.25">
      <c r="B206" t="s">
        <v>15</v>
      </c>
      <c r="E206" s="8">
        <v>2.2400000000000002</v>
      </c>
      <c r="F206" s="8"/>
    </row>
    <row r="207" spans="2:6" ht="13.8" thickBot="1" x14ac:dyDescent="0.3"/>
    <row r="208" spans="2:6" ht="15" thickTop="1" thickBot="1" x14ac:dyDescent="0.3">
      <c r="B208" s="5" t="s">
        <v>74</v>
      </c>
      <c r="E208" s="16">
        <f>12*E191+2*E201</f>
        <v>39580.699999999997</v>
      </c>
      <c r="F208" s="117"/>
    </row>
    <row r="209" spans="1:9" ht="21.6" thickTop="1" x14ac:dyDescent="0.25">
      <c r="B209" s="17" t="s">
        <v>17</v>
      </c>
    </row>
    <row r="211" spans="1:9" x14ac:dyDescent="0.25">
      <c r="B211" s="18"/>
      <c r="C211" s="18"/>
      <c r="D211" s="18"/>
      <c r="E211" s="18"/>
      <c r="F211" s="18"/>
      <c r="G211" s="18"/>
      <c r="H211" s="18"/>
      <c r="I211" s="18"/>
    </row>
    <row r="215" spans="1:9" ht="22.5" customHeight="1" x14ac:dyDescent="0.4">
      <c r="A215" s="116"/>
      <c r="B215" s="1" t="s">
        <v>71</v>
      </c>
    </row>
    <row r="217" spans="1:9" x14ac:dyDescent="0.25">
      <c r="B217" s="2" t="s">
        <v>0</v>
      </c>
      <c r="C217" s="3">
        <v>1</v>
      </c>
    </row>
    <row r="218" spans="1:9" x14ac:dyDescent="0.25">
      <c r="B218" s="2"/>
      <c r="C218" s="4"/>
    </row>
    <row r="219" spans="1:9" x14ac:dyDescent="0.25">
      <c r="B219" s="5" t="s">
        <v>1</v>
      </c>
      <c r="C219" s="6">
        <v>46.32</v>
      </c>
      <c r="D219" s="101"/>
      <c r="E219" s="102"/>
      <c r="F219" s="102"/>
    </row>
    <row r="220" spans="1:9" x14ac:dyDescent="0.25">
      <c r="B220" s="2"/>
    </row>
    <row r="221" spans="1:9" x14ac:dyDescent="0.25">
      <c r="B221" s="7" t="s">
        <v>2</v>
      </c>
    </row>
    <row r="222" spans="1:9" x14ac:dyDescent="0.25">
      <c r="B222" t="s">
        <v>3</v>
      </c>
      <c r="E222" s="8">
        <v>1203.56</v>
      </c>
      <c r="F222" s="8"/>
    </row>
    <row r="223" spans="1:9" x14ac:dyDescent="0.25">
      <c r="B223" t="s">
        <v>4</v>
      </c>
      <c r="E223" s="8">
        <f>C217*C219</f>
        <v>46.32</v>
      </c>
      <c r="F223" s="8"/>
    </row>
    <row r="224" spans="1:9" x14ac:dyDescent="0.25">
      <c r="B224" t="s">
        <v>5</v>
      </c>
      <c r="E224" s="8">
        <v>553.29999999999995</v>
      </c>
      <c r="F224" s="8"/>
    </row>
    <row r="225" spans="2:6" x14ac:dyDescent="0.25">
      <c r="B225" t="s">
        <v>6</v>
      </c>
      <c r="E225" s="8">
        <v>324.99</v>
      </c>
      <c r="F225" s="8"/>
    </row>
    <row r="226" spans="2:6" x14ac:dyDescent="0.25">
      <c r="B226" t="s">
        <v>7</v>
      </c>
      <c r="E226" s="8">
        <v>428.03999999999996</v>
      </c>
      <c r="F226" s="8"/>
    </row>
    <row r="227" spans="2:6" x14ac:dyDescent="0.25">
      <c r="B227" t="s">
        <v>8</v>
      </c>
      <c r="E227" s="8">
        <v>23.46</v>
      </c>
      <c r="F227" s="8"/>
    </row>
    <row r="228" spans="2:6" x14ac:dyDescent="0.25">
      <c r="B228" t="s">
        <v>9</v>
      </c>
      <c r="E228" s="8">
        <v>389.40999999999997</v>
      </c>
      <c r="F228" s="8"/>
    </row>
    <row r="229" spans="2:6" ht="13.8" x14ac:dyDescent="0.25">
      <c r="B229" s="9"/>
      <c r="E229" s="10">
        <f>SUM(E222:E228)</f>
        <v>2969.08</v>
      </c>
      <c r="F229" s="10"/>
    </row>
    <row r="231" spans="2:6" x14ac:dyDescent="0.25">
      <c r="B231" s="7" t="s">
        <v>10</v>
      </c>
    </row>
    <row r="232" spans="2:6" x14ac:dyDescent="0.25">
      <c r="B232" s="11" t="s">
        <v>11</v>
      </c>
      <c r="C232" s="12">
        <v>28.59</v>
      </c>
      <c r="D232" s="103"/>
    </row>
    <row r="233" spans="2:6" x14ac:dyDescent="0.25">
      <c r="B233" s="13"/>
    </row>
    <row r="234" spans="2:6" x14ac:dyDescent="0.25">
      <c r="B234" t="s">
        <v>3</v>
      </c>
      <c r="E234" s="8">
        <v>742.7</v>
      </c>
      <c r="F234" s="8"/>
    </row>
    <row r="235" spans="2:6" x14ac:dyDescent="0.25">
      <c r="B235" t="s">
        <v>4</v>
      </c>
      <c r="E235" s="8">
        <f>C217*C232</f>
        <v>28.59</v>
      </c>
      <c r="F235" s="8"/>
    </row>
    <row r="236" spans="2:6" x14ac:dyDescent="0.25">
      <c r="B236" t="s">
        <v>5</v>
      </c>
      <c r="E236" s="8">
        <v>553.29999999999995</v>
      </c>
      <c r="F236" s="8"/>
    </row>
    <row r="237" spans="2:6" x14ac:dyDescent="0.25">
      <c r="B237" t="s">
        <v>6</v>
      </c>
      <c r="E237" s="8">
        <v>324.99</v>
      </c>
      <c r="F237" s="8"/>
    </row>
    <row r="238" spans="2:6" x14ac:dyDescent="0.25">
      <c r="B238" t="s">
        <v>7</v>
      </c>
      <c r="E238" s="8">
        <v>428.03999999999996</v>
      </c>
      <c r="F238" s="8"/>
    </row>
    <row r="239" spans="2:6" ht="13.8" x14ac:dyDescent="0.25">
      <c r="B239" s="9"/>
      <c r="E239" s="14">
        <f>SUM(E234:E238)</f>
        <v>2077.62</v>
      </c>
      <c r="F239" s="14"/>
    </row>
    <row r="241" spans="2:9" x14ac:dyDescent="0.25">
      <c r="B241" s="15" t="s">
        <v>12</v>
      </c>
    </row>
    <row r="242" spans="2:9" x14ac:dyDescent="0.25">
      <c r="B242" t="s">
        <v>13</v>
      </c>
      <c r="E242" s="8">
        <v>100.03</v>
      </c>
      <c r="F242" s="8"/>
    </row>
    <row r="243" spans="2:9" x14ac:dyDescent="0.25">
      <c r="B243" t="s">
        <v>14</v>
      </c>
      <c r="E243" s="8">
        <v>142.89999999999998</v>
      </c>
      <c r="F243" s="8"/>
    </row>
    <row r="244" spans="2:9" x14ac:dyDescent="0.25">
      <c r="B244" t="s">
        <v>15</v>
      </c>
      <c r="E244" s="8">
        <v>2.2200000000000002</v>
      </c>
      <c r="F244" s="8"/>
    </row>
    <row r="245" spans="2:9" ht="13.8" thickBot="1" x14ac:dyDescent="0.3"/>
    <row r="246" spans="2:9" ht="15" thickTop="1" thickBot="1" x14ac:dyDescent="0.3">
      <c r="B246" s="5" t="s">
        <v>72</v>
      </c>
      <c r="E246" s="16">
        <f>12*E229+2*E239</f>
        <v>39784.199999999997</v>
      </c>
      <c r="F246" s="117"/>
    </row>
    <row r="247" spans="2:9" ht="21.6" thickTop="1" x14ac:dyDescent="0.25">
      <c r="B247" s="17" t="s">
        <v>17</v>
      </c>
    </row>
    <row r="249" spans="2:9" x14ac:dyDescent="0.25">
      <c r="B249" s="18"/>
      <c r="C249" s="18"/>
      <c r="D249" s="18"/>
      <c r="E249" s="18"/>
      <c r="F249" s="18"/>
      <c r="G249" s="18"/>
      <c r="H249" s="18"/>
      <c r="I249" s="18"/>
    </row>
    <row r="252" spans="2:9" ht="22.5" customHeight="1" x14ac:dyDescent="0.4">
      <c r="B252" s="1" t="s">
        <v>69</v>
      </c>
    </row>
    <row r="254" spans="2:9" x14ac:dyDescent="0.25">
      <c r="B254" s="2" t="s">
        <v>0</v>
      </c>
      <c r="C254" s="3">
        <v>7</v>
      </c>
      <c r="E254" s="107" t="s">
        <v>67</v>
      </c>
      <c r="F254" s="107" t="s">
        <v>68</v>
      </c>
    </row>
    <row r="255" spans="2:9" x14ac:dyDescent="0.25">
      <c r="B255" s="2"/>
      <c r="C255" s="4"/>
    </row>
    <row r="256" spans="2:9" x14ac:dyDescent="0.25">
      <c r="B256" s="5" t="s">
        <v>1</v>
      </c>
      <c r="C256" s="6">
        <v>45.29</v>
      </c>
      <c r="D256" s="101">
        <v>45.41</v>
      </c>
    </row>
    <row r="257" spans="2:6" x14ac:dyDescent="0.25">
      <c r="B257" s="2"/>
    </row>
    <row r="258" spans="2:6" x14ac:dyDescent="0.25">
      <c r="B258" s="7" t="s">
        <v>2</v>
      </c>
    </row>
    <row r="259" spans="2:6" x14ac:dyDescent="0.25">
      <c r="B259" t="s">
        <v>3</v>
      </c>
      <c r="E259" s="8">
        <v>1177.08</v>
      </c>
      <c r="F259" s="8">
        <v>1179.96</v>
      </c>
    </row>
    <row r="260" spans="2:6" x14ac:dyDescent="0.25">
      <c r="B260" t="s">
        <v>4</v>
      </c>
      <c r="E260" s="8">
        <f>C254*C256</f>
        <v>317.02999999999997</v>
      </c>
      <c r="F260" s="8">
        <f>C254*D256</f>
        <v>317.87</v>
      </c>
    </row>
    <row r="261" spans="2:6" x14ac:dyDescent="0.25">
      <c r="B261" t="s">
        <v>5</v>
      </c>
      <c r="E261" s="8">
        <v>541.12</v>
      </c>
      <c r="F261" s="8">
        <v>542.45000000000005</v>
      </c>
    </row>
    <row r="262" spans="2:6" x14ac:dyDescent="0.25">
      <c r="B262" t="s">
        <v>6</v>
      </c>
      <c r="E262" s="8">
        <v>317.83</v>
      </c>
      <c r="F262" s="8">
        <v>318.61</v>
      </c>
    </row>
    <row r="263" spans="2:6" x14ac:dyDescent="0.25">
      <c r="B263" t="s">
        <v>7</v>
      </c>
      <c r="E263" s="8">
        <v>418.62</v>
      </c>
      <c r="F263" s="8">
        <v>419.64</v>
      </c>
    </row>
    <row r="264" spans="2:6" x14ac:dyDescent="0.25">
      <c r="B264" t="s">
        <v>8</v>
      </c>
      <c r="E264" s="8">
        <v>22.94</v>
      </c>
      <c r="F264" s="8">
        <v>23</v>
      </c>
    </row>
    <row r="265" spans="2:6" x14ac:dyDescent="0.25">
      <c r="B265" t="s">
        <v>9</v>
      </c>
      <c r="E265" s="8">
        <v>380.84</v>
      </c>
      <c r="F265" s="8">
        <v>381.77</v>
      </c>
    </row>
    <row r="266" spans="2:6" ht="13.8" x14ac:dyDescent="0.25">
      <c r="B266" s="9"/>
      <c r="E266" s="10">
        <f>SUM(E259:E265)</f>
        <v>3175.46</v>
      </c>
      <c r="F266" s="10">
        <f>SUM(F259:F265)</f>
        <v>3183.2999999999997</v>
      </c>
    </row>
    <row r="268" spans="2:6" x14ac:dyDescent="0.25">
      <c r="B268" s="7" t="s">
        <v>10</v>
      </c>
    </row>
    <row r="269" spans="2:6" x14ac:dyDescent="0.25">
      <c r="B269" s="11" t="s">
        <v>11</v>
      </c>
      <c r="C269" s="12">
        <v>27.95</v>
      </c>
      <c r="D269" s="103">
        <v>28.02</v>
      </c>
    </row>
    <row r="270" spans="2:6" x14ac:dyDescent="0.25">
      <c r="B270" s="13"/>
    </row>
    <row r="271" spans="2:6" x14ac:dyDescent="0.25">
      <c r="B271" t="s">
        <v>3</v>
      </c>
      <c r="E271" s="8">
        <v>726.35</v>
      </c>
      <c r="F271" s="8">
        <v>728.13</v>
      </c>
    </row>
    <row r="272" spans="2:6" x14ac:dyDescent="0.25">
      <c r="B272" t="s">
        <v>4</v>
      </c>
      <c r="E272" s="8">
        <f>C254*C269</f>
        <v>195.65</v>
      </c>
      <c r="F272" s="8">
        <f>C254*D269</f>
        <v>196.14</v>
      </c>
    </row>
    <row r="273" spans="2:9" x14ac:dyDescent="0.25">
      <c r="B273" t="s">
        <v>5</v>
      </c>
      <c r="E273" s="8">
        <v>541.12</v>
      </c>
      <c r="F273" s="8">
        <v>542.45000000000005</v>
      </c>
    </row>
    <row r="274" spans="2:9" x14ac:dyDescent="0.25">
      <c r="B274" t="s">
        <v>6</v>
      </c>
      <c r="E274" s="8">
        <v>317.83</v>
      </c>
      <c r="F274" s="8">
        <v>318.61</v>
      </c>
    </row>
    <row r="275" spans="2:9" x14ac:dyDescent="0.25">
      <c r="B275" t="s">
        <v>7</v>
      </c>
      <c r="E275" s="8">
        <v>418.62</v>
      </c>
      <c r="F275" s="8">
        <v>419.64</v>
      </c>
    </row>
    <row r="276" spans="2:9" ht="13.8" x14ac:dyDescent="0.25">
      <c r="B276" s="9"/>
      <c r="E276" s="14">
        <f>SUM(E271:E275)</f>
        <v>2199.5699999999997</v>
      </c>
      <c r="F276" s="14">
        <f>SUM(F271:F275)</f>
        <v>2204.9699999999998</v>
      </c>
    </row>
    <row r="278" spans="2:9" x14ac:dyDescent="0.25">
      <c r="B278" s="15" t="s">
        <v>12</v>
      </c>
    </row>
    <row r="279" spans="2:9" x14ac:dyDescent="0.25">
      <c r="B279" t="s">
        <v>13</v>
      </c>
      <c r="E279" s="8">
        <v>97.820000000000007</v>
      </c>
      <c r="F279" s="8">
        <v>98.06</v>
      </c>
    </row>
    <row r="280" spans="2:9" x14ac:dyDescent="0.25">
      <c r="B280" t="s">
        <v>14</v>
      </c>
      <c r="E280" s="8">
        <v>139.75</v>
      </c>
      <c r="F280" s="8">
        <v>140.09</v>
      </c>
    </row>
    <row r="281" spans="2:9" x14ac:dyDescent="0.25">
      <c r="B281" t="s">
        <v>15</v>
      </c>
      <c r="E281" s="8">
        <v>2.16</v>
      </c>
      <c r="F281" s="8">
        <v>2.17</v>
      </c>
    </row>
    <row r="282" spans="2:9" ht="13.8" thickBot="1" x14ac:dyDescent="0.3"/>
    <row r="283" spans="2:9" ht="15" thickTop="1" thickBot="1" x14ac:dyDescent="0.3">
      <c r="B283" s="5" t="s">
        <v>70</v>
      </c>
      <c r="E283" s="16">
        <f>12*E266+2*E276</f>
        <v>42504.66</v>
      </c>
      <c r="F283" s="16">
        <f>6*E266+6*F266+E276+F276</f>
        <v>42557.1</v>
      </c>
    </row>
    <row r="284" spans="2:9" ht="21.6" thickTop="1" x14ac:dyDescent="0.25">
      <c r="B284" s="17" t="s">
        <v>17</v>
      </c>
    </row>
    <row r="286" spans="2:9" x14ac:dyDescent="0.25">
      <c r="B286" s="18"/>
      <c r="C286" s="18"/>
      <c r="D286" s="18"/>
      <c r="E286" s="18"/>
      <c r="F286" s="18"/>
      <c r="G286" s="18"/>
      <c r="H286" s="18"/>
      <c r="I286" s="18"/>
    </row>
    <row r="290" spans="2:6" ht="22.5" customHeight="1" x14ac:dyDescent="0.4">
      <c r="B290" s="1" t="s">
        <v>65</v>
      </c>
    </row>
    <row r="292" spans="2:6" x14ac:dyDescent="0.25">
      <c r="B292" s="2" t="s">
        <v>0</v>
      </c>
      <c r="C292" s="3">
        <v>7</v>
      </c>
    </row>
    <row r="293" spans="2:6" x14ac:dyDescent="0.25">
      <c r="B293" s="2"/>
      <c r="C293" s="4"/>
    </row>
    <row r="294" spans="2:6" x14ac:dyDescent="0.25">
      <c r="B294" s="5" t="s">
        <v>1</v>
      </c>
      <c r="C294" s="6">
        <v>44.18</v>
      </c>
      <c r="D294" s="101">
        <v>44.29</v>
      </c>
      <c r="E294" s="107" t="s">
        <v>67</v>
      </c>
      <c r="F294" s="107" t="s">
        <v>68</v>
      </c>
    </row>
    <row r="295" spans="2:6" x14ac:dyDescent="0.25">
      <c r="B295" s="2"/>
    </row>
    <row r="296" spans="2:6" x14ac:dyDescent="0.25">
      <c r="B296" s="7" t="s">
        <v>2</v>
      </c>
    </row>
    <row r="297" spans="2:6" x14ac:dyDescent="0.25">
      <c r="B297" t="s">
        <v>3</v>
      </c>
      <c r="E297" s="8">
        <v>1148.3399999999999</v>
      </c>
      <c r="F297" s="8">
        <v>1151.1600000000001</v>
      </c>
    </row>
    <row r="298" spans="2:6" x14ac:dyDescent="0.25">
      <c r="B298" t="s">
        <v>4</v>
      </c>
      <c r="E298" s="8">
        <f>C292*C294</f>
        <v>309.26</v>
      </c>
      <c r="F298" s="8">
        <f>C292*D294</f>
        <v>310.02999999999997</v>
      </c>
    </row>
    <row r="299" spans="2:6" x14ac:dyDescent="0.25">
      <c r="B299" t="s">
        <v>5</v>
      </c>
      <c r="E299" s="8">
        <v>527.9</v>
      </c>
      <c r="F299" s="8">
        <v>529.20000000000005</v>
      </c>
    </row>
    <row r="300" spans="2:6" x14ac:dyDescent="0.25">
      <c r="B300" t="s">
        <v>6</v>
      </c>
      <c r="E300" s="8">
        <v>310.07</v>
      </c>
      <c r="F300" s="8">
        <v>310.83</v>
      </c>
    </row>
    <row r="301" spans="2:6" x14ac:dyDescent="0.25">
      <c r="B301" t="s">
        <v>7</v>
      </c>
      <c r="E301" s="8">
        <v>408.39</v>
      </c>
      <c r="F301" s="8">
        <v>409.4</v>
      </c>
    </row>
    <row r="302" spans="2:6" x14ac:dyDescent="0.25">
      <c r="B302" t="s">
        <v>8</v>
      </c>
      <c r="E302" s="8">
        <v>22.380000000000003</v>
      </c>
      <c r="F302" s="8">
        <v>22.430000000000003</v>
      </c>
    </row>
    <row r="303" spans="2:6" x14ac:dyDescent="0.25">
      <c r="B303" t="s">
        <v>9</v>
      </c>
      <c r="E303" s="8">
        <v>371.53999999999996</v>
      </c>
      <c r="F303" s="8">
        <v>372.45</v>
      </c>
    </row>
    <row r="304" spans="2:6" ht="13.8" x14ac:dyDescent="0.25">
      <c r="B304" s="9"/>
      <c r="E304" s="10">
        <f>SUM(E297:E303)</f>
        <v>3097.88</v>
      </c>
      <c r="F304" s="10">
        <f>SUM(F297:F303)</f>
        <v>3105.5</v>
      </c>
    </row>
    <row r="306" spans="2:6" x14ac:dyDescent="0.25">
      <c r="B306" s="7" t="s">
        <v>10</v>
      </c>
    </row>
    <row r="307" spans="2:6" x14ac:dyDescent="0.25">
      <c r="B307" s="11" t="s">
        <v>11</v>
      </c>
      <c r="C307" s="12">
        <v>27.26</v>
      </c>
      <c r="D307" s="103">
        <v>27.32</v>
      </c>
    </row>
    <row r="308" spans="2:6" x14ac:dyDescent="0.25">
      <c r="B308" s="13"/>
    </row>
    <row r="309" spans="2:6" x14ac:dyDescent="0.25">
      <c r="B309" t="s">
        <v>3</v>
      </c>
      <c r="E309" s="8">
        <v>708.61</v>
      </c>
      <c r="F309" s="8">
        <v>710.35</v>
      </c>
    </row>
    <row r="310" spans="2:6" x14ac:dyDescent="0.25">
      <c r="B310" t="s">
        <v>4</v>
      </c>
      <c r="E310" s="8">
        <f>C292*C307</f>
        <v>190.82000000000002</v>
      </c>
      <c r="F310" s="8">
        <f>C292*D307</f>
        <v>191.24</v>
      </c>
    </row>
    <row r="311" spans="2:6" x14ac:dyDescent="0.25">
      <c r="B311" t="s">
        <v>5</v>
      </c>
      <c r="E311" s="8">
        <v>527.9</v>
      </c>
      <c r="F311" s="8">
        <v>529.20000000000005</v>
      </c>
    </row>
    <row r="312" spans="2:6" x14ac:dyDescent="0.25">
      <c r="B312" t="s">
        <v>6</v>
      </c>
      <c r="E312" s="8">
        <v>310.07</v>
      </c>
      <c r="F312" s="8">
        <v>310.83</v>
      </c>
    </row>
    <row r="313" spans="2:6" x14ac:dyDescent="0.25">
      <c r="B313" t="s">
        <v>7</v>
      </c>
      <c r="E313" s="8">
        <v>408.39</v>
      </c>
      <c r="F313" s="8">
        <v>409.4</v>
      </c>
    </row>
    <row r="314" spans="2:6" ht="13.8" x14ac:dyDescent="0.25">
      <c r="B314" s="9"/>
      <c r="E314" s="14">
        <f>SUM(E309:E313)</f>
        <v>2145.79</v>
      </c>
      <c r="F314" s="14">
        <f>SUM(F309:F313)</f>
        <v>2151.02</v>
      </c>
    </row>
    <row r="316" spans="2:6" x14ac:dyDescent="0.25">
      <c r="B316" s="15" t="s">
        <v>12</v>
      </c>
    </row>
    <row r="317" spans="2:6" x14ac:dyDescent="0.25">
      <c r="B317" t="s">
        <v>13</v>
      </c>
      <c r="E317" s="8">
        <v>95.43</v>
      </c>
    </row>
    <row r="318" spans="2:6" x14ac:dyDescent="0.25">
      <c r="B318" t="s">
        <v>14</v>
      </c>
      <c r="E318" s="8">
        <v>136.32999999999998</v>
      </c>
    </row>
    <row r="319" spans="2:6" x14ac:dyDescent="0.25">
      <c r="B319" t="s">
        <v>15</v>
      </c>
      <c r="E319" s="8">
        <v>2.11</v>
      </c>
    </row>
    <row r="320" spans="2:6" ht="13.8" thickBot="1" x14ac:dyDescent="0.3"/>
    <row r="321" spans="2:9" ht="15" thickTop="1" thickBot="1" x14ac:dyDescent="0.3">
      <c r="B321" s="5" t="s">
        <v>66</v>
      </c>
      <c r="E321" s="106">
        <f>8*E304+1*E314+4*F304+1*F314</f>
        <v>41501.85</v>
      </c>
      <c r="F321" s="113"/>
      <c r="G321" s="114"/>
      <c r="H321" s="112"/>
    </row>
    <row r="322" spans="2:9" ht="21.6" thickTop="1" x14ac:dyDescent="0.25">
      <c r="B322" s="17" t="s">
        <v>17</v>
      </c>
    </row>
    <row r="324" spans="2:9" x14ac:dyDescent="0.25">
      <c r="B324" s="18"/>
      <c r="C324" s="18"/>
      <c r="D324" s="18"/>
      <c r="E324" s="18"/>
      <c r="F324" s="18"/>
      <c r="G324" s="18"/>
      <c r="H324" s="18"/>
      <c r="I324" s="18"/>
    </row>
    <row r="326" spans="2:9" ht="22.5" customHeight="1" x14ac:dyDescent="0.4">
      <c r="B326" s="1" t="s">
        <v>63</v>
      </c>
    </row>
    <row r="328" spans="2:9" x14ac:dyDescent="0.25">
      <c r="B328" s="2" t="s">
        <v>0</v>
      </c>
      <c r="C328" s="3">
        <v>7</v>
      </c>
    </row>
    <row r="329" spans="2:9" x14ac:dyDescent="0.25">
      <c r="B329" s="2"/>
      <c r="C329" s="4"/>
    </row>
    <row r="330" spans="2:9" x14ac:dyDescent="0.25">
      <c r="B330" s="5" t="s">
        <v>1</v>
      </c>
      <c r="C330" s="6">
        <v>43.519999999999996</v>
      </c>
    </row>
    <row r="331" spans="2:9" x14ac:dyDescent="0.25">
      <c r="B331" s="2"/>
    </row>
    <row r="332" spans="2:9" x14ac:dyDescent="0.25">
      <c r="B332" s="7" t="s">
        <v>2</v>
      </c>
    </row>
    <row r="333" spans="2:9" x14ac:dyDescent="0.25">
      <c r="B333" t="s">
        <v>3</v>
      </c>
      <c r="E333" s="8">
        <v>1131.3599999999999</v>
      </c>
    </row>
    <row r="334" spans="2:9" x14ac:dyDescent="0.25">
      <c r="B334" t="s">
        <v>4</v>
      </c>
      <c r="E334" s="8">
        <f>C328*C330</f>
        <v>304.64</v>
      </c>
    </row>
    <row r="335" spans="2:9" x14ac:dyDescent="0.25">
      <c r="B335" t="s">
        <v>5</v>
      </c>
      <c r="E335" s="8">
        <v>520.09</v>
      </c>
    </row>
    <row r="336" spans="2:9" x14ac:dyDescent="0.25">
      <c r="B336" t="s">
        <v>6</v>
      </c>
      <c r="E336" s="8">
        <v>305.48</v>
      </c>
    </row>
    <row r="337" spans="2:5" x14ac:dyDescent="0.25">
      <c r="B337" t="s">
        <v>7</v>
      </c>
      <c r="E337" s="8">
        <v>402.34999999999997</v>
      </c>
    </row>
    <row r="338" spans="2:5" x14ac:dyDescent="0.25">
      <c r="B338" t="s">
        <v>8</v>
      </c>
      <c r="E338" s="8">
        <v>22.040000000000003</v>
      </c>
    </row>
    <row r="339" spans="2:5" x14ac:dyDescent="0.25">
      <c r="B339" t="s">
        <v>9</v>
      </c>
      <c r="E339" s="8">
        <v>366.03999999999996</v>
      </c>
    </row>
    <row r="340" spans="2:5" ht="13.8" x14ac:dyDescent="0.25">
      <c r="B340" s="9"/>
      <c r="E340" s="10">
        <f>SUM(E333:E339)</f>
        <v>3052</v>
      </c>
    </row>
    <row r="342" spans="2:5" x14ac:dyDescent="0.25">
      <c r="B342" s="7" t="s">
        <v>10</v>
      </c>
    </row>
    <row r="343" spans="2:5" x14ac:dyDescent="0.25">
      <c r="B343" s="11" t="s">
        <v>11</v>
      </c>
      <c r="C343" s="12">
        <v>26.85</v>
      </c>
    </row>
    <row r="344" spans="2:5" x14ac:dyDescent="0.25">
      <c r="B344" s="13"/>
    </row>
    <row r="345" spans="2:5" x14ac:dyDescent="0.25">
      <c r="B345" t="s">
        <v>3</v>
      </c>
      <c r="E345" s="8">
        <v>698.13</v>
      </c>
    </row>
    <row r="346" spans="2:5" x14ac:dyDescent="0.25">
      <c r="B346" t="s">
        <v>4</v>
      </c>
      <c r="E346" s="8">
        <f>C328*C343</f>
        <v>187.95000000000002</v>
      </c>
    </row>
    <row r="347" spans="2:5" x14ac:dyDescent="0.25">
      <c r="B347" t="s">
        <v>5</v>
      </c>
      <c r="E347" s="8">
        <v>520.09</v>
      </c>
    </row>
    <row r="348" spans="2:5" x14ac:dyDescent="0.25">
      <c r="B348" t="s">
        <v>6</v>
      </c>
      <c r="E348" s="8">
        <v>305.48</v>
      </c>
    </row>
    <row r="349" spans="2:5" x14ac:dyDescent="0.25">
      <c r="B349" t="s">
        <v>7</v>
      </c>
      <c r="E349" s="8">
        <v>402.34999999999997</v>
      </c>
    </row>
    <row r="350" spans="2:5" ht="13.8" x14ac:dyDescent="0.25">
      <c r="B350" s="9"/>
      <c r="E350" s="14">
        <f>SUM(E345:E349)</f>
        <v>2114</v>
      </c>
    </row>
    <row r="352" spans="2:5" x14ac:dyDescent="0.25">
      <c r="B352" s="15" t="s">
        <v>12</v>
      </c>
    </row>
    <row r="353" spans="2:9" x14ac:dyDescent="0.25">
      <c r="B353" t="s">
        <v>13</v>
      </c>
      <c r="E353" s="8">
        <v>94.01</v>
      </c>
    </row>
    <row r="354" spans="2:9" x14ac:dyDescent="0.25">
      <c r="B354" t="s">
        <v>14</v>
      </c>
      <c r="E354" s="8">
        <v>134.31</v>
      </c>
    </row>
    <row r="355" spans="2:9" x14ac:dyDescent="0.25">
      <c r="B355" t="s">
        <v>15</v>
      </c>
      <c r="E355" s="8">
        <v>2.08</v>
      </c>
    </row>
    <row r="356" spans="2:9" ht="13.8" thickBot="1" x14ac:dyDescent="0.3"/>
    <row r="357" spans="2:9" ht="15" thickTop="1" thickBot="1" x14ac:dyDescent="0.3">
      <c r="B357" s="5" t="s">
        <v>64</v>
      </c>
      <c r="E357" s="16">
        <f>12*E340+2*E350</f>
        <v>40852</v>
      </c>
    </row>
    <row r="358" spans="2:9" ht="21.6" thickTop="1" x14ac:dyDescent="0.25">
      <c r="B358" s="17" t="s">
        <v>17</v>
      </c>
    </row>
    <row r="360" spans="2:9" x14ac:dyDescent="0.25">
      <c r="B360" s="18"/>
      <c r="C360" s="18"/>
      <c r="D360" s="18"/>
      <c r="E360" s="18"/>
      <c r="F360" s="18"/>
      <c r="G360" s="18"/>
      <c r="H360" s="18"/>
      <c r="I360" s="18"/>
    </row>
    <row r="362" spans="2:9" ht="22.5" customHeight="1" x14ac:dyDescent="0.4">
      <c r="B362" s="1" t="s">
        <v>59</v>
      </c>
      <c r="C362" s="100"/>
    </row>
    <row r="364" spans="2:9" x14ac:dyDescent="0.25">
      <c r="B364" s="2" t="s">
        <v>0</v>
      </c>
      <c r="C364" s="3">
        <v>7</v>
      </c>
    </row>
    <row r="365" spans="2:9" x14ac:dyDescent="0.25">
      <c r="B365" s="2"/>
      <c r="C365" s="4"/>
    </row>
    <row r="366" spans="2:9" x14ac:dyDescent="0.25">
      <c r="B366" s="5" t="s">
        <v>1</v>
      </c>
      <c r="C366" s="6">
        <v>43.08</v>
      </c>
    </row>
    <row r="367" spans="2:9" x14ac:dyDescent="0.25">
      <c r="B367" s="2"/>
    </row>
    <row r="368" spans="2:9" x14ac:dyDescent="0.25">
      <c r="B368" s="7" t="s">
        <v>2</v>
      </c>
    </row>
    <row r="369" spans="2:5" x14ac:dyDescent="0.25">
      <c r="B369" t="s">
        <v>3</v>
      </c>
      <c r="E369" s="8">
        <v>1120.1500000000001</v>
      </c>
    </row>
    <row r="370" spans="2:5" x14ac:dyDescent="0.25">
      <c r="B370" t="s">
        <v>4</v>
      </c>
      <c r="E370" s="8">
        <f>C364*C366</f>
        <v>301.56</v>
      </c>
    </row>
    <row r="371" spans="2:5" x14ac:dyDescent="0.25">
      <c r="B371" t="s">
        <v>5</v>
      </c>
      <c r="E371" s="8">
        <v>514.93999999999994</v>
      </c>
    </row>
    <row r="372" spans="2:5" x14ac:dyDescent="0.25">
      <c r="B372" t="s">
        <v>6</v>
      </c>
      <c r="E372" s="8">
        <v>302.45</v>
      </c>
    </row>
    <row r="373" spans="2:5" x14ac:dyDescent="0.25">
      <c r="B373" t="s">
        <v>7</v>
      </c>
      <c r="E373" s="8">
        <v>398.36</v>
      </c>
    </row>
    <row r="374" spans="2:5" x14ac:dyDescent="0.25">
      <c r="B374" t="s">
        <v>8</v>
      </c>
      <c r="E374" s="8">
        <v>21.82</v>
      </c>
    </row>
    <row r="375" spans="2:5" x14ac:dyDescent="0.25">
      <c r="B375" t="s">
        <v>9</v>
      </c>
      <c r="E375" s="8">
        <v>362.40999999999997</v>
      </c>
    </row>
    <row r="376" spans="2:5" ht="13.8" x14ac:dyDescent="0.25">
      <c r="B376" s="9"/>
      <c r="E376" s="10">
        <f>SUM(E369:E375)</f>
        <v>3021.69</v>
      </c>
    </row>
    <row r="378" spans="2:5" x14ac:dyDescent="0.25">
      <c r="B378" s="7" t="s">
        <v>10</v>
      </c>
    </row>
    <row r="379" spans="2:5" x14ac:dyDescent="0.25">
      <c r="B379" s="11" t="s">
        <v>11</v>
      </c>
      <c r="C379" s="12">
        <v>26.580000000000002</v>
      </c>
    </row>
    <row r="381" spans="2:5" x14ac:dyDescent="0.25">
      <c r="B381" t="s">
        <v>3</v>
      </c>
      <c r="E381" s="8">
        <v>691.21</v>
      </c>
    </row>
    <row r="382" spans="2:5" x14ac:dyDescent="0.25">
      <c r="B382" t="s">
        <v>4</v>
      </c>
      <c r="E382" s="8">
        <f>C364*C379</f>
        <v>186.06</v>
      </c>
    </row>
    <row r="383" spans="2:5" x14ac:dyDescent="0.25">
      <c r="B383" t="s">
        <v>5</v>
      </c>
      <c r="E383" s="8">
        <v>514.93999999999994</v>
      </c>
    </row>
    <row r="384" spans="2:5" x14ac:dyDescent="0.25">
      <c r="B384" t="s">
        <v>6</v>
      </c>
      <c r="E384" s="8">
        <v>302.45</v>
      </c>
    </row>
    <row r="385" spans="2:9" x14ac:dyDescent="0.25">
      <c r="B385" t="s">
        <v>7</v>
      </c>
      <c r="E385" s="8">
        <v>398.36</v>
      </c>
    </row>
    <row r="386" spans="2:9" ht="13.8" x14ac:dyDescent="0.25">
      <c r="B386" s="9"/>
      <c r="E386" s="14">
        <f>SUM(E381:E385)</f>
        <v>2093.02</v>
      </c>
    </row>
    <row r="388" spans="2:9" x14ac:dyDescent="0.25">
      <c r="B388" s="15" t="s">
        <v>12</v>
      </c>
    </row>
    <row r="389" spans="2:9" x14ac:dyDescent="0.25">
      <c r="B389" t="s">
        <v>13</v>
      </c>
      <c r="E389" s="8">
        <v>93.070000000000007</v>
      </c>
    </row>
    <row r="390" spans="2:9" x14ac:dyDescent="0.25">
      <c r="B390" t="s">
        <v>14</v>
      </c>
      <c r="E390" s="8">
        <v>132.97999999999999</v>
      </c>
    </row>
    <row r="391" spans="2:9" x14ac:dyDescent="0.25">
      <c r="B391" t="s">
        <v>15</v>
      </c>
      <c r="E391" s="8">
        <v>2.0699999999999998</v>
      </c>
    </row>
    <row r="392" spans="2:9" ht="13.8" thickBot="1" x14ac:dyDescent="0.3"/>
    <row r="393" spans="2:9" ht="15" thickTop="1" thickBot="1" x14ac:dyDescent="0.3">
      <c r="B393" s="5" t="s">
        <v>61</v>
      </c>
      <c r="E393" s="16">
        <f>12*E376+2*E386</f>
        <v>40446.32</v>
      </c>
    </row>
    <row r="394" spans="2:9" ht="21.6" thickTop="1" x14ac:dyDescent="0.25">
      <c r="B394" s="17" t="s">
        <v>17</v>
      </c>
    </row>
    <row r="396" spans="2:9" x14ac:dyDescent="0.25">
      <c r="B396" s="18"/>
      <c r="C396" s="18"/>
      <c r="D396" s="18"/>
      <c r="E396" s="18"/>
      <c r="F396" s="18"/>
      <c r="G396" s="18"/>
      <c r="H396" s="18"/>
      <c r="I396" s="18"/>
    </row>
    <row r="398" spans="2:9" ht="22.5" customHeight="1" x14ac:dyDescent="0.4">
      <c r="B398" s="1" t="s">
        <v>60</v>
      </c>
      <c r="C398" s="99"/>
    </row>
    <row r="400" spans="2:9" x14ac:dyDescent="0.25">
      <c r="B400" s="2" t="s">
        <v>0</v>
      </c>
      <c r="C400" s="3">
        <v>6</v>
      </c>
    </row>
    <row r="401" spans="2:5" x14ac:dyDescent="0.25">
      <c r="B401" s="2"/>
      <c r="C401" s="4"/>
    </row>
    <row r="402" spans="2:5" x14ac:dyDescent="0.25">
      <c r="B402" s="5" t="s">
        <v>1</v>
      </c>
      <c r="C402" s="6">
        <v>42.65</v>
      </c>
    </row>
    <row r="403" spans="2:5" x14ac:dyDescent="0.25">
      <c r="B403" s="2"/>
    </row>
    <row r="404" spans="2:5" x14ac:dyDescent="0.25">
      <c r="B404" s="7" t="s">
        <v>2</v>
      </c>
    </row>
    <row r="405" spans="2:5" x14ac:dyDescent="0.25">
      <c r="B405" t="s">
        <v>3</v>
      </c>
      <c r="E405" s="8">
        <v>1109.05</v>
      </c>
    </row>
    <row r="406" spans="2:5" x14ac:dyDescent="0.25">
      <c r="B406" t="s">
        <v>4</v>
      </c>
      <c r="E406" s="8">
        <f>C400*C402</f>
        <v>255.89999999999998</v>
      </c>
    </row>
    <row r="407" spans="2:5" x14ac:dyDescent="0.25">
      <c r="B407" t="s">
        <v>5</v>
      </c>
      <c r="E407" s="8">
        <v>509.84</v>
      </c>
    </row>
    <row r="408" spans="2:5" x14ac:dyDescent="0.25">
      <c r="B408" t="s">
        <v>6</v>
      </c>
      <c r="E408" s="8">
        <v>299.45</v>
      </c>
    </row>
    <row r="409" spans="2:5" x14ac:dyDescent="0.25">
      <c r="B409" t="s">
        <v>7</v>
      </c>
      <c r="E409" s="8">
        <v>394.41</v>
      </c>
    </row>
    <row r="410" spans="2:5" x14ac:dyDescent="0.25">
      <c r="B410" t="s">
        <v>8</v>
      </c>
      <c r="E410" s="8">
        <v>21.6</v>
      </c>
    </row>
    <row r="411" spans="2:5" x14ac:dyDescent="0.25">
      <c r="B411" t="s">
        <v>9</v>
      </c>
      <c r="E411" s="8">
        <v>358.82</v>
      </c>
    </row>
    <row r="412" spans="2:5" ht="13.8" x14ac:dyDescent="0.25">
      <c r="B412" s="9"/>
      <c r="E412" s="10">
        <f>SUM(E405:E411)</f>
        <v>2949.0699999999997</v>
      </c>
    </row>
    <row r="414" spans="2:5" x14ac:dyDescent="0.25">
      <c r="B414" s="7" t="s">
        <v>10</v>
      </c>
    </row>
    <row r="415" spans="2:5" x14ac:dyDescent="0.25">
      <c r="B415" s="11" t="s">
        <v>11</v>
      </c>
      <c r="C415" s="12">
        <v>26.31</v>
      </c>
    </row>
    <row r="417" spans="2:9" x14ac:dyDescent="0.25">
      <c r="B417" t="s">
        <v>3</v>
      </c>
      <c r="E417" s="8">
        <v>684.36</v>
      </c>
    </row>
    <row r="418" spans="2:9" x14ac:dyDescent="0.25">
      <c r="B418" t="s">
        <v>4</v>
      </c>
      <c r="E418" s="8">
        <f>C400*C415</f>
        <v>157.85999999999999</v>
      </c>
    </row>
    <row r="419" spans="2:9" x14ac:dyDescent="0.25">
      <c r="B419" t="s">
        <v>5</v>
      </c>
      <c r="E419" s="8">
        <v>509.84</v>
      </c>
    </row>
    <row r="420" spans="2:9" x14ac:dyDescent="0.25">
      <c r="B420" t="s">
        <v>6</v>
      </c>
      <c r="E420" s="8">
        <v>299.45</v>
      </c>
    </row>
    <row r="421" spans="2:9" x14ac:dyDescent="0.25">
      <c r="B421" t="s">
        <v>7</v>
      </c>
      <c r="E421" s="8">
        <v>394.41</v>
      </c>
    </row>
    <row r="422" spans="2:9" ht="13.8" x14ac:dyDescent="0.25">
      <c r="B422" s="9"/>
      <c r="E422" s="14">
        <f>SUM(E417:E421)</f>
        <v>2045.92</v>
      </c>
    </row>
    <row r="424" spans="2:9" x14ac:dyDescent="0.25">
      <c r="B424" s="15" t="s">
        <v>12</v>
      </c>
    </row>
    <row r="425" spans="2:9" x14ac:dyDescent="0.25">
      <c r="B425" t="s">
        <v>13</v>
      </c>
      <c r="E425" s="8">
        <v>92.14</v>
      </c>
    </row>
    <row r="426" spans="2:9" x14ac:dyDescent="0.25">
      <c r="B426" t="s">
        <v>14</v>
      </c>
      <c r="E426" s="8">
        <v>131.66</v>
      </c>
    </row>
    <row r="427" spans="2:9" x14ac:dyDescent="0.25">
      <c r="B427" t="s">
        <v>15</v>
      </c>
      <c r="E427" s="8">
        <v>2.16</v>
      </c>
    </row>
    <row r="428" spans="2:9" ht="13.8" thickBot="1" x14ac:dyDescent="0.3"/>
    <row r="429" spans="2:9" ht="15" thickTop="1" thickBot="1" x14ac:dyDescent="0.3">
      <c r="B429" s="5" t="s">
        <v>62</v>
      </c>
      <c r="E429" s="16">
        <f>12*E412+2*E422</f>
        <v>39480.679999999993</v>
      </c>
    </row>
    <row r="430" spans="2:9" ht="21.6" thickTop="1" x14ac:dyDescent="0.25">
      <c r="B430" s="17" t="s">
        <v>17</v>
      </c>
    </row>
    <row r="432" spans="2:9" x14ac:dyDescent="0.25">
      <c r="B432" s="18"/>
      <c r="C432" s="18"/>
      <c r="D432" s="18"/>
      <c r="E432" s="18"/>
      <c r="F432" s="18"/>
      <c r="G432" s="18"/>
      <c r="H432" s="18"/>
      <c r="I432" s="18"/>
    </row>
    <row r="434" spans="2:9" ht="21" x14ac:dyDescent="0.4">
      <c r="B434" s="1" t="s">
        <v>18</v>
      </c>
    </row>
    <row r="436" spans="2:9" x14ac:dyDescent="0.25">
      <c r="B436" s="2" t="s">
        <v>0</v>
      </c>
      <c r="C436" s="19">
        <v>5</v>
      </c>
    </row>
    <row r="437" spans="2:9" x14ac:dyDescent="0.25">
      <c r="B437" s="2"/>
      <c r="C437" s="4"/>
    </row>
    <row r="438" spans="2:9" x14ac:dyDescent="0.25">
      <c r="B438" s="5" t="s">
        <v>19</v>
      </c>
      <c r="C438" s="6">
        <v>42.65</v>
      </c>
    </row>
    <row r="440" spans="2:9" x14ac:dyDescent="0.25">
      <c r="B440" s="20" t="s">
        <v>2</v>
      </c>
      <c r="C440" s="13"/>
      <c r="D440" s="13"/>
      <c r="E440" s="21" t="s">
        <v>18</v>
      </c>
      <c r="F440" s="22"/>
      <c r="G440" s="13"/>
      <c r="H440" s="22"/>
      <c r="I440" s="22"/>
    </row>
    <row r="441" spans="2:9" x14ac:dyDescent="0.25">
      <c r="B441" t="s">
        <v>3</v>
      </c>
      <c r="E441" s="23">
        <v>1109.05</v>
      </c>
      <c r="F441" s="8"/>
      <c r="G441" s="24"/>
      <c r="H441" s="25"/>
      <c r="I441" s="26"/>
    </row>
    <row r="442" spans="2:9" x14ac:dyDescent="0.25">
      <c r="B442" t="s">
        <v>4</v>
      </c>
      <c r="E442" s="23">
        <f>C436*C438</f>
        <v>213.25</v>
      </c>
      <c r="F442" s="8"/>
      <c r="G442" s="24"/>
      <c r="H442" s="25"/>
      <c r="I442" s="26"/>
    </row>
    <row r="443" spans="2:9" x14ac:dyDescent="0.25">
      <c r="B443" t="s">
        <v>5</v>
      </c>
      <c r="E443" s="23">
        <v>509.84</v>
      </c>
      <c r="F443" s="8"/>
      <c r="G443" s="24"/>
      <c r="H443" s="25"/>
      <c r="I443" s="26"/>
    </row>
    <row r="444" spans="2:9" x14ac:dyDescent="0.25">
      <c r="B444" t="s">
        <v>6</v>
      </c>
      <c r="E444" s="23">
        <v>299.45</v>
      </c>
      <c r="F444" s="8"/>
      <c r="G444" s="24"/>
      <c r="H444" s="25"/>
      <c r="I444" s="26"/>
    </row>
    <row r="445" spans="2:9" x14ac:dyDescent="0.25">
      <c r="B445" t="s">
        <v>7</v>
      </c>
      <c r="E445" s="23">
        <v>394.41</v>
      </c>
      <c r="F445" s="8"/>
      <c r="G445" s="24"/>
      <c r="H445" s="25"/>
      <c r="I445" s="26"/>
    </row>
    <row r="446" spans="2:9" x14ac:dyDescent="0.25">
      <c r="B446" t="s">
        <v>8</v>
      </c>
      <c r="E446" s="23">
        <v>21.6</v>
      </c>
      <c r="F446" s="8"/>
      <c r="G446" s="24"/>
      <c r="H446" s="25"/>
      <c r="I446" s="26"/>
    </row>
    <row r="447" spans="2:9" x14ac:dyDescent="0.25">
      <c r="B447" t="s">
        <v>9</v>
      </c>
      <c r="E447" s="23">
        <v>358.82</v>
      </c>
      <c r="F447" s="8"/>
      <c r="G447" s="24"/>
      <c r="H447" s="25"/>
      <c r="I447" s="26"/>
    </row>
    <row r="448" spans="2:9" ht="13.8" x14ac:dyDescent="0.25">
      <c r="B448" s="9"/>
      <c r="C448" s="9"/>
      <c r="D448" s="9"/>
      <c r="E448" s="27">
        <f>SUM(E441:E447)</f>
        <v>2906.4199999999996</v>
      </c>
      <c r="F448" s="28"/>
      <c r="G448" s="29"/>
      <c r="H448" s="30"/>
      <c r="I448" s="30"/>
    </row>
    <row r="450" spans="2:9" x14ac:dyDescent="0.25">
      <c r="B450" s="5" t="s">
        <v>20</v>
      </c>
      <c r="C450" s="6">
        <v>26.31</v>
      </c>
      <c r="D450" s="5"/>
      <c r="E450" s="5" t="s">
        <v>21</v>
      </c>
      <c r="F450" s="6">
        <v>684.36</v>
      </c>
    </row>
    <row r="452" spans="2:9" x14ac:dyDescent="0.25">
      <c r="B452" s="31" t="s">
        <v>10</v>
      </c>
      <c r="D452" s="13"/>
      <c r="E452" s="32" t="s">
        <v>22</v>
      </c>
      <c r="F452" s="22" t="s">
        <v>23</v>
      </c>
      <c r="G452" s="22"/>
      <c r="H452" s="22"/>
      <c r="I452" s="22"/>
    </row>
    <row r="453" spans="2:9" x14ac:dyDescent="0.25">
      <c r="B453" t="s">
        <v>3</v>
      </c>
      <c r="E453" s="8">
        <v>684.36</v>
      </c>
      <c r="F453" s="33">
        <v>0</v>
      </c>
      <c r="H453" s="25"/>
      <c r="I453" s="26"/>
    </row>
    <row r="454" spans="2:9" x14ac:dyDescent="0.25">
      <c r="B454" t="s">
        <v>4</v>
      </c>
      <c r="E454" s="8">
        <f>C436*C450</f>
        <v>131.54999999999998</v>
      </c>
      <c r="F454" s="33">
        <v>0</v>
      </c>
      <c r="H454" s="25"/>
      <c r="I454" s="26"/>
    </row>
    <row r="455" spans="2:9" x14ac:dyDescent="0.25">
      <c r="B455" t="s">
        <v>5</v>
      </c>
      <c r="E455" s="8">
        <v>509.84</v>
      </c>
      <c r="F455" s="33">
        <v>0</v>
      </c>
      <c r="H455" s="25"/>
      <c r="I455" s="26"/>
    </row>
    <row r="456" spans="2:9" x14ac:dyDescent="0.25">
      <c r="B456" t="s">
        <v>6</v>
      </c>
      <c r="E456" s="8">
        <v>299.45</v>
      </c>
      <c r="F456" s="33">
        <v>0</v>
      </c>
      <c r="H456" s="25"/>
      <c r="I456" s="26"/>
    </row>
    <row r="457" spans="2:9" x14ac:dyDescent="0.25">
      <c r="B457" t="s">
        <v>7</v>
      </c>
      <c r="E457" s="8">
        <v>394.41</v>
      </c>
      <c r="F457" s="33">
        <v>0</v>
      </c>
      <c r="H457" s="25"/>
      <c r="I457" s="26"/>
    </row>
    <row r="458" spans="2:9" ht="13.8" x14ac:dyDescent="0.25">
      <c r="B458" s="9"/>
      <c r="C458" s="9"/>
      <c r="D458" s="9"/>
      <c r="E458" s="28">
        <f>SUM(E453:E457)</f>
        <v>2019.6100000000001</v>
      </c>
      <c r="F458" s="34">
        <f>SUM(F453:F457)</f>
        <v>0</v>
      </c>
      <c r="G458" s="9"/>
      <c r="H458" s="9"/>
      <c r="I458" s="30"/>
    </row>
    <row r="460" spans="2:9" x14ac:dyDescent="0.25">
      <c r="B460" s="15" t="s">
        <v>12</v>
      </c>
      <c r="D460" s="13"/>
      <c r="E460" s="32" t="s">
        <v>18</v>
      </c>
      <c r="F460" s="22"/>
      <c r="G460" s="22"/>
      <c r="H460" s="22"/>
      <c r="I460" s="22"/>
    </row>
    <row r="461" spans="2:9" x14ac:dyDescent="0.25">
      <c r="B461" t="s">
        <v>13</v>
      </c>
      <c r="E461" s="23">
        <v>92.14</v>
      </c>
      <c r="F461" s="8"/>
      <c r="G461" s="36"/>
      <c r="H461" s="25"/>
      <c r="I461" s="26"/>
    </row>
    <row r="462" spans="2:9" x14ac:dyDescent="0.25">
      <c r="B462" t="s">
        <v>14</v>
      </c>
      <c r="E462" s="23">
        <v>131.66</v>
      </c>
      <c r="F462" s="8"/>
      <c r="G462" s="36"/>
      <c r="H462" s="25"/>
      <c r="I462" s="26"/>
    </row>
    <row r="463" spans="2:9" x14ac:dyDescent="0.25">
      <c r="B463" t="s">
        <v>15</v>
      </c>
      <c r="E463" s="23">
        <v>2.16</v>
      </c>
      <c r="F463" s="8"/>
      <c r="G463" s="36"/>
      <c r="H463" s="25"/>
      <c r="I463" s="26"/>
    </row>
    <row r="464" spans="2:9" ht="13.8" thickBot="1" x14ac:dyDescent="0.3"/>
    <row r="465" spans="2:11" ht="14.4" thickTop="1" thickBot="1" x14ac:dyDescent="0.3">
      <c r="B465" s="5" t="s">
        <v>24</v>
      </c>
      <c r="E465" s="74">
        <f>12*E448+2*E458</f>
        <v>38916.259999999995</v>
      </c>
    </row>
    <row r="466" spans="2:11" ht="22.2" thickTop="1" thickBot="1" x14ac:dyDescent="0.3">
      <c r="B466" s="37" t="s">
        <v>17</v>
      </c>
      <c r="E466" s="38"/>
    </row>
    <row r="467" spans="2:11" ht="13.8" thickTop="1" x14ac:dyDescent="0.25">
      <c r="E467" s="38"/>
      <c r="F467" s="39" t="s">
        <v>25</v>
      </c>
      <c r="G467" s="40">
        <f>E470/E465</f>
        <v>0.94810369752900203</v>
      </c>
      <c r="H467" s="41" t="s">
        <v>26</v>
      </c>
    </row>
    <row r="468" spans="2:11" ht="13.8" thickBot="1" x14ac:dyDescent="0.3">
      <c r="E468" s="38"/>
      <c r="F468" s="42">
        <f>E465-E470</f>
        <v>2019.6100000000006</v>
      </c>
      <c r="G468" s="43"/>
      <c r="H468" s="44">
        <f>1-G467</f>
        <v>5.1896302470997968E-2</v>
      </c>
    </row>
    <row r="469" spans="2:11" ht="14.4" thickTop="1" thickBot="1" x14ac:dyDescent="0.3">
      <c r="E469" s="38"/>
    </row>
    <row r="470" spans="2:11" ht="14.4" thickTop="1" thickBot="1" x14ac:dyDescent="0.3">
      <c r="B470" s="11" t="s">
        <v>27</v>
      </c>
      <c r="C470" s="11"/>
      <c r="D470" s="11"/>
      <c r="E470" s="75">
        <f>12*E448+E458</f>
        <v>36896.649999999994</v>
      </c>
      <c r="K470" s="36"/>
    </row>
    <row r="471" spans="2:11" ht="21.6" thickTop="1" x14ac:dyDescent="0.25">
      <c r="B471" s="37" t="s">
        <v>17</v>
      </c>
    </row>
    <row r="472" spans="2:11" x14ac:dyDescent="0.25">
      <c r="G472">
        <f>E473/C473</f>
        <v>0.88489678436040176</v>
      </c>
      <c r="K472" s="46"/>
    </row>
    <row r="473" spans="2:11" hidden="1" x14ac:dyDescent="0.25">
      <c r="C473" s="26">
        <f>E465/1568</f>
        <v>24.819043367346936</v>
      </c>
      <c r="D473" s="26">
        <f>E465/1680</f>
        <v>23.164440476190475</v>
      </c>
      <c r="E473" s="26">
        <f>E470/1680</f>
        <v>21.962291666666662</v>
      </c>
      <c r="F473">
        <f>E470/E563</f>
        <v>0.88330864313389001</v>
      </c>
      <c r="G473">
        <f>D473/C473</f>
        <v>0.93333333333333335</v>
      </c>
      <c r="K473" s="46"/>
    </row>
    <row r="474" spans="2:11" ht="13.8" thickBot="1" x14ac:dyDescent="0.3">
      <c r="C474" s="26"/>
      <c r="D474" s="26"/>
      <c r="E474" s="26"/>
      <c r="K474" s="46"/>
    </row>
    <row r="475" spans="2:11" ht="14.4" thickTop="1" x14ac:dyDescent="0.25">
      <c r="B475" s="47" t="s">
        <v>28</v>
      </c>
      <c r="C475" s="48" t="s">
        <v>29</v>
      </c>
      <c r="D475" s="49" t="s">
        <v>30</v>
      </c>
      <c r="E475" s="50"/>
      <c r="F475" s="50"/>
      <c r="G475" s="51"/>
      <c r="H475" s="52">
        <f>1-G473</f>
        <v>6.6666666666666652E-2</v>
      </c>
      <c r="K475" s="46"/>
    </row>
    <row r="476" spans="2:11" ht="13.8" x14ac:dyDescent="0.25">
      <c r="B476" s="47" t="s">
        <v>31</v>
      </c>
      <c r="C476" s="53"/>
      <c r="D476" s="54"/>
      <c r="E476" s="54"/>
      <c r="F476" s="54"/>
      <c r="G476" s="54"/>
      <c r="H476" s="55"/>
      <c r="K476" s="46"/>
    </row>
    <row r="477" spans="2:11" ht="14.4" thickBot="1" x14ac:dyDescent="0.3">
      <c r="B477" s="47" t="s">
        <v>32</v>
      </c>
      <c r="C477" s="56" t="s">
        <v>33</v>
      </c>
      <c r="D477" s="57" t="s">
        <v>34</v>
      </c>
      <c r="E477" s="58"/>
      <c r="F477" s="58"/>
      <c r="G477" s="59"/>
      <c r="H477" s="60">
        <f>1-G472</f>
        <v>0.11510321563959824</v>
      </c>
      <c r="K477" s="46"/>
    </row>
    <row r="478" spans="2:11" ht="13.8" thickTop="1" x14ac:dyDescent="0.25"/>
    <row r="479" spans="2:11" ht="13.8" thickBot="1" x14ac:dyDescent="0.3"/>
    <row r="480" spans="2:11" s="65" customFormat="1" ht="20.399999999999999" thickTop="1" thickBot="1" x14ac:dyDescent="0.4">
      <c r="B480" s="61" t="s">
        <v>35</v>
      </c>
      <c r="C480" s="62"/>
      <c r="D480" s="62"/>
      <c r="E480" s="62"/>
      <c r="F480" s="63">
        <f>E563-E470</f>
        <v>4874.3100000000049</v>
      </c>
      <c r="G480" s="62"/>
      <c r="H480" s="64">
        <f>1-F473</f>
        <v>0.11669135686610999</v>
      </c>
    </row>
    <row r="481" spans="2:9" ht="13.8" thickTop="1" x14ac:dyDescent="0.25"/>
    <row r="482" spans="2:9" x14ac:dyDescent="0.25">
      <c r="B482" s="18"/>
      <c r="C482" s="18"/>
      <c r="D482" s="18"/>
      <c r="E482" s="18"/>
      <c r="F482" s="18"/>
      <c r="G482" s="18"/>
      <c r="H482" s="18"/>
      <c r="I482" s="18"/>
    </row>
    <row r="484" spans="2:9" ht="22.5" customHeight="1" x14ac:dyDescent="0.4">
      <c r="B484" s="1" t="s">
        <v>36</v>
      </c>
    </row>
    <row r="486" spans="2:9" x14ac:dyDescent="0.25">
      <c r="B486" s="2" t="s">
        <v>0</v>
      </c>
      <c r="C486" s="3">
        <v>5</v>
      </c>
    </row>
    <row r="487" spans="2:9" x14ac:dyDescent="0.25">
      <c r="B487" s="2"/>
      <c r="C487" s="4"/>
    </row>
    <row r="488" spans="2:9" x14ac:dyDescent="0.25">
      <c r="B488" s="5" t="s">
        <v>1</v>
      </c>
      <c r="C488" s="6">
        <v>42.65</v>
      </c>
    </row>
    <row r="489" spans="2:9" x14ac:dyDescent="0.25">
      <c r="B489" s="2"/>
    </row>
    <row r="490" spans="2:9" x14ac:dyDescent="0.25">
      <c r="B490" s="7" t="s">
        <v>2</v>
      </c>
    </row>
    <row r="491" spans="2:9" x14ac:dyDescent="0.25">
      <c r="B491" t="s">
        <v>3</v>
      </c>
      <c r="E491" s="8">
        <v>1109.05</v>
      </c>
    </row>
    <row r="492" spans="2:9" x14ac:dyDescent="0.25">
      <c r="B492" t="s">
        <v>4</v>
      </c>
      <c r="E492" s="8">
        <f>C486*C488</f>
        <v>213.25</v>
      </c>
    </row>
    <row r="493" spans="2:9" x14ac:dyDescent="0.25">
      <c r="B493" t="s">
        <v>5</v>
      </c>
      <c r="E493" s="8">
        <v>509.84</v>
      </c>
    </row>
    <row r="494" spans="2:9" x14ac:dyDescent="0.25">
      <c r="B494" t="s">
        <v>6</v>
      </c>
      <c r="E494" s="8">
        <v>299.45</v>
      </c>
    </row>
    <row r="495" spans="2:9" x14ac:dyDescent="0.25">
      <c r="B495" t="s">
        <v>7</v>
      </c>
      <c r="E495" s="8">
        <v>394.41</v>
      </c>
    </row>
    <row r="496" spans="2:9" x14ac:dyDescent="0.25">
      <c r="B496" t="s">
        <v>8</v>
      </c>
      <c r="E496" s="8">
        <v>21.6</v>
      </c>
    </row>
    <row r="497" spans="2:5" x14ac:dyDescent="0.25">
      <c r="B497" t="s">
        <v>9</v>
      </c>
      <c r="E497" s="8">
        <v>358.82</v>
      </c>
    </row>
    <row r="498" spans="2:5" ht="13.8" x14ac:dyDescent="0.25">
      <c r="B498" s="9"/>
      <c r="E498" s="10">
        <f>SUM(E491:E497)</f>
        <v>2906.4199999999996</v>
      </c>
    </row>
    <row r="500" spans="2:5" x14ac:dyDescent="0.25">
      <c r="B500" s="7" t="s">
        <v>10</v>
      </c>
    </row>
    <row r="501" spans="2:5" x14ac:dyDescent="0.25">
      <c r="B501" s="11" t="s">
        <v>11</v>
      </c>
      <c r="C501" s="12">
        <v>26.31</v>
      </c>
    </row>
    <row r="503" spans="2:5" x14ac:dyDescent="0.25">
      <c r="B503" t="s">
        <v>3</v>
      </c>
      <c r="E503" s="8">
        <v>684.36</v>
      </c>
    </row>
    <row r="504" spans="2:5" x14ac:dyDescent="0.25">
      <c r="B504" t="s">
        <v>4</v>
      </c>
      <c r="E504" s="8">
        <f>C486*C501</f>
        <v>131.54999999999998</v>
      </c>
    </row>
    <row r="505" spans="2:5" x14ac:dyDescent="0.25">
      <c r="B505" t="s">
        <v>5</v>
      </c>
      <c r="E505" s="8">
        <v>509.84</v>
      </c>
    </row>
    <row r="506" spans="2:5" x14ac:dyDescent="0.25">
      <c r="B506" t="s">
        <v>6</v>
      </c>
      <c r="E506" s="8">
        <v>299.45</v>
      </c>
    </row>
    <row r="507" spans="2:5" x14ac:dyDescent="0.25">
      <c r="B507" t="s">
        <v>7</v>
      </c>
      <c r="E507" s="8">
        <v>394.41</v>
      </c>
    </row>
    <row r="508" spans="2:5" ht="13.8" x14ac:dyDescent="0.25">
      <c r="B508" s="9"/>
      <c r="E508" s="14">
        <f>SUM(E503:E507)</f>
        <v>2019.6100000000001</v>
      </c>
    </row>
    <row r="510" spans="2:5" x14ac:dyDescent="0.25">
      <c r="B510" s="15" t="s">
        <v>12</v>
      </c>
    </row>
    <row r="511" spans="2:5" x14ac:dyDescent="0.25">
      <c r="B511" t="s">
        <v>13</v>
      </c>
      <c r="E511" s="8">
        <v>92.14</v>
      </c>
    </row>
    <row r="512" spans="2:5" x14ac:dyDescent="0.25">
      <c r="B512" t="s">
        <v>14</v>
      </c>
      <c r="E512" s="8">
        <v>131.66</v>
      </c>
    </row>
    <row r="513" spans="2:9" x14ac:dyDescent="0.25">
      <c r="B513" t="s">
        <v>15</v>
      </c>
      <c r="E513" s="8">
        <v>2.16</v>
      </c>
    </row>
    <row r="514" spans="2:9" ht="13.8" thickBot="1" x14ac:dyDescent="0.3"/>
    <row r="515" spans="2:9" ht="15" thickTop="1" thickBot="1" x14ac:dyDescent="0.3">
      <c r="B515" s="5" t="s">
        <v>37</v>
      </c>
      <c r="E515" s="16">
        <f>12*E498+2*E508</f>
        <v>38916.259999999995</v>
      </c>
    </row>
    <row r="516" spans="2:9" ht="21.6" thickTop="1" x14ac:dyDescent="0.25">
      <c r="B516" s="17" t="s">
        <v>17</v>
      </c>
    </row>
    <row r="518" spans="2:9" ht="13.8" thickBot="1" x14ac:dyDescent="0.3"/>
    <row r="519" spans="2:9" ht="15" thickTop="1" thickBot="1" x14ac:dyDescent="0.3">
      <c r="B519" s="11" t="s">
        <v>38</v>
      </c>
      <c r="C519" s="11"/>
      <c r="E519" s="45">
        <f>E568-E515</f>
        <v>1221.1300000000119</v>
      </c>
    </row>
    <row r="520" spans="2:9" ht="48.75" customHeight="1" thickTop="1" x14ac:dyDescent="0.25">
      <c r="B520" s="37" t="s">
        <v>39</v>
      </c>
    </row>
    <row r="524" spans="2:9" x14ac:dyDescent="0.25">
      <c r="B524" s="18"/>
      <c r="C524" s="18"/>
      <c r="D524" s="18"/>
      <c r="E524" s="18"/>
      <c r="F524" s="18"/>
      <c r="G524" s="18"/>
      <c r="H524" s="18"/>
      <c r="I524" s="18"/>
    </row>
    <row r="526" spans="2:9" ht="22.5" customHeight="1" x14ac:dyDescent="0.4">
      <c r="B526" s="1" t="s">
        <v>40</v>
      </c>
    </row>
    <row r="528" spans="2:9" x14ac:dyDescent="0.25">
      <c r="B528" s="2" t="s">
        <v>0</v>
      </c>
      <c r="C528" s="19">
        <v>5</v>
      </c>
    </row>
    <row r="529" spans="2:9" x14ac:dyDescent="0.25">
      <c r="B529" s="2"/>
      <c r="C529" s="4"/>
    </row>
    <row r="530" spans="2:9" x14ac:dyDescent="0.25">
      <c r="B530" s="5" t="s">
        <v>41</v>
      </c>
      <c r="C530" s="6">
        <v>44.65</v>
      </c>
    </row>
    <row r="531" spans="2:9" x14ac:dyDescent="0.25">
      <c r="B531" s="2"/>
      <c r="C531" s="4"/>
    </row>
    <row r="532" spans="2:9" x14ac:dyDescent="0.25">
      <c r="B532" s="11" t="s">
        <v>42</v>
      </c>
      <c r="C532" s="12">
        <v>42.65</v>
      </c>
    </row>
    <row r="533" spans="2:9" x14ac:dyDescent="0.25">
      <c r="C533" s="4"/>
    </row>
    <row r="534" spans="2:9" s="13" customFormat="1" x14ac:dyDescent="0.25">
      <c r="E534" s="21" t="s">
        <v>43</v>
      </c>
      <c r="F534" s="22" t="s">
        <v>44</v>
      </c>
      <c r="H534" s="22" t="s">
        <v>45</v>
      </c>
      <c r="I534" s="22" t="s">
        <v>46</v>
      </c>
    </row>
    <row r="535" spans="2:9" x14ac:dyDescent="0.25">
      <c r="B535" t="s">
        <v>3</v>
      </c>
      <c r="E535" s="8">
        <v>1161.3</v>
      </c>
      <c r="F535" s="8">
        <v>1109.05</v>
      </c>
      <c r="G535" s="24">
        <f t="shared" ref="G535:G541" si="0">F535/E535</f>
        <v>0.95500731938344963</v>
      </c>
      <c r="H535" s="25">
        <f t="shared" ref="H535:H541" si="1">1-G535</f>
        <v>4.4992680616550373E-2</v>
      </c>
      <c r="I535" s="26">
        <f t="shared" ref="I535:I542" si="2">E535-F535</f>
        <v>52.25</v>
      </c>
    </row>
    <row r="536" spans="2:9" x14ac:dyDescent="0.25">
      <c r="B536" t="s">
        <v>4</v>
      </c>
      <c r="E536" s="8">
        <f>C530*C528</f>
        <v>223.25</v>
      </c>
      <c r="F536" s="8">
        <f>C528*C532</f>
        <v>213.25</v>
      </c>
      <c r="G536" s="24">
        <f t="shared" si="0"/>
        <v>0.95520716685330342</v>
      </c>
      <c r="H536" s="25">
        <f t="shared" si="1"/>
        <v>4.4792833146696576E-2</v>
      </c>
      <c r="I536" s="26">
        <f t="shared" si="2"/>
        <v>10</v>
      </c>
    </row>
    <row r="537" spans="2:9" x14ac:dyDescent="0.25">
      <c r="B537" t="s">
        <v>5</v>
      </c>
      <c r="E537" s="8">
        <v>536.66999999999996</v>
      </c>
      <c r="F537" s="8">
        <v>509.84</v>
      </c>
      <c r="G537" s="24">
        <f t="shared" si="0"/>
        <v>0.95000652169862299</v>
      </c>
      <c r="H537" s="25">
        <f t="shared" si="1"/>
        <v>4.9993478301377015E-2</v>
      </c>
      <c r="I537" s="26">
        <f t="shared" si="2"/>
        <v>26.829999999999984</v>
      </c>
    </row>
    <row r="538" spans="2:9" x14ac:dyDescent="0.25">
      <c r="B538" t="s">
        <v>6</v>
      </c>
      <c r="E538" s="8">
        <v>311.92</v>
      </c>
      <c r="F538" s="8">
        <v>299.45</v>
      </c>
      <c r="G538" s="24">
        <f t="shared" si="0"/>
        <v>0.96002180046165675</v>
      </c>
      <c r="H538" s="25">
        <f t="shared" si="1"/>
        <v>3.9978199538343251E-2</v>
      </c>
      <c r="I538" s="26">
        <f t="shared" si="2"/>
        <v>12.470000000000027</v>
      </c>
    </row>
    <row r="539" spans="2:9" x14ac:dyDescent="0.25">
      <c r="B539" t="s">
        <v>7</v>
      </c>
      <c r="E539" s="8">
        <v>410.84</v>
      </c>
      <c r="F539" s="8">
        <v>394.41</v>
      </c>
      <c r="G539" s="24">
        <f t="shared" si="0"/>
        <v>0.96000876253529366</v>
      </c>
      <c r="H539" s="25">
        <f t="shared" si="1"/>
        <v>3.9991237464706342E-2</v>
      </c>
      <c r="I539" s="26">
        <f t="shared" si="2"/>
        <v>16.42999999999995</v>
      </c>
    </row>
    <row r="540" spans="2:9" x14ac:dyDescent="0.25">
      <c r="B540" t="s">
        <v>8</v>
      </c>
      <c r="E540" s="8">
        <v>22.5</v>
      </c>
      <c r="F540" s="8">
        <v>21.6</v>
      </c>
      <c r="G540" s="24">
        <f t="shared" si="0"/>
        <v>0.96000000000000008</v>
      </c>
      <c r="H540" s="25">
        <f t="shared" si="1"/>
        <v>3.9999999999999925E-2</v>
      </c>
      <c r="I540" s="26">
        <f t="shared" si="2"/>
        <v>0.89999999999999858</v>
      </c>
    </row>
    <row r="541" spans="2:9" x14ac:dyDescent="0.25">
      <c r="B541" t="s">
        <v>9</v>
      </c>
      <c r="E541" s="8">
        <v>373.77</v>
      </c>
      <c r="F541" s="8">
        <v>358.82</v>
      </c>
      <c r="G541" s="24">
        <f t="shared" si="0"/>
        <v>0.96000214035369347</v>
      </c>
      <c r="H541" s="25">
        <f t="shared" si="1"/>
        <v>3.9997859646306533E-2</v>
      </c>
      <c r="I541" s="26">
        <f t="shared" si="2"/>
        <v>14.949999999999989</v>
      </c>
    </row>
    <row r="542" spans="2:9" s="9" customFormat="1" ht="13.8" x14ac:dyDescent="0.25">
      <c r="E542" s="28">
        <f>SUM(E535:E541)</f>
        <v>3040.25</v>
      </c>
      <c r="F542" s="28">
        <f>SUM(F535:F541)</f>
        <v>2906.4199999999996</v>
      </c>
      <c r="G542" s="29"/>
      <c r="H542" s="30"/>
      <c r="I542" s="30">
        <f t="shared" si="2"/>
        <v>133.83000000000038</v>
      </c>
    </row>
    <row r="543" spans="2:9" x14ac:dyDescent="0.25">
      <c r="E543" s="66"/>
      <c r="F543" s="66"/>
      <c r="G543" s="67"/>
      <c r="H543" s="68"/>
    </row>
    <row r="545" spans="2:9" x14ac:dyDescent="0.25">
      <c r="B545" s="5" t="s">
        <v>47</v>
      </c>
      <c r="C545" s="6">
        <v>44.65</v>
      </c>
      <c r="D545" s="5"/>
      <c r="E545" s="5" t="s">
        <v>48</v>
      </c>
      <c r="F545" s="6">
        <v>1161.3</v>
      </c>
    </row>
    <row r="546" spans="2:9" x14ac:dyDescent="0.25">
      <c r="C546" s="4"/>
      <c r="F546" s="4"/>
    </row>
    <row r="547" spans="2:9" x14ac:dyDescent="0.25">
      <c r="B547" s="11" t="s">
        <v>49</v>
      </c>
      <c r="C547" s="12">
        <v>23.98</v>
      </c>
      <c r="D547" s="11"/>
      <c r="E547" s="11" t="s">
        <v>50</v>
      </c>
      <c r="F547" s="12">
        <v>623.62</v>
      </c>
    </row>
    <row r="549" spans="2:9" s="13" customFormat="1" x14ac:dyDescent="0.25">
      <c r="E549" s="32" t="s">
        <v>51</v>
      </c>
      <c r="F549" s="22" t="s">
        <v>52</v>
      </c>
      <c r="G549" s="22"/>
      <c r="H549" s="22" t="s">
        <v>45</v>
      </c>
      <c r="I549" s="22" t="s">
        <v>46</v>
      </c>
    </row>
    <row r="550" spans="2:9" x14ac:dyDescent="0.25">
      <c r="B550" t="s">
        <v>3</v>
      </c>
      <c r="E550" s="8">
        <v>1161.3</v>
      </c>
      <c r="F550" s="8">
        <v>623.62</v>
      </c>
      <c r="G550">
        <f>F550/E550</f>
        <v>0.53700163609747698</v>
      </c>
      <c r="H550" s="25">
        <f>1-G550</f>
        <v>0.46299836390252302</v>
      </c>
      <c r="I550" s="26">
        <f t="shared" ref="I550:I555" si="3">E550-F550</f>
        <v>537.67999999999995</v>
      </c>
    </row>
    <row r="551" spans="2:9" x14ac:dyDescent="0.25">
      <c r="B551" t="s">
        <v>4</v>
      </c>
      <c r="E551" s="8">
        <f>C528*C545</f>
        <v>223.25</v>
      </c>
      <c r="F551" s="8">
        <f>C528*C547</f>
        <v>119.9</v>
      </c>
      <c r="G551">
        <f>F551/E551</f>
        <v>0.53706606942889146</v>
      </c>
      <c r="H551" s="25">
        <f>1-G551</f>
        <v>0.46293393057110854</v>
      </c>
      <c r="I551" s="26">
        <f t="shared" si="3"/>
        <v>103.35</v>
      </c>
    </row>
    <row r="552" spans="2:9" x14ac:dyDescent="0.25">
      <c r="B552" t="s">
        <v>5</v>
      </c>
      <c r="E552" s="8">
        <v>536.66999999999996</v>
      </c>
      <c r="F552" s="8">
        <v>509.84</v>
      </c>
      <c r="G552">
        <f>F552/E552</f>
        <v>0.95000652169862299</v>
      </c>
      <c r="H552" s="25">
        <f>1-G552</f>
        <v>4.9993478301377015E-2</v>
      </c>
      <c r="I552" s="26">
        <f t="shared" si="3"/>
        <v>26.829999999999984</v>
      </c>
    </row>
    <row r="553" spans="2:9" x14ac:dyDescent="0.25">
      <c r="B553" t="s">
        <v>6</v>
      </c>
      <c r="E553" s="8">
        <v>311.92</v>
      </c>
      <c r="F553" s="8">
        <v>299.45</v>
      </c>
      <c r="G553">
        <f>F553/E553</f>
        <v>0.96002180046165675</v>
      </c>
      <c r="H553" s="25">
        <f>1-G553</f>
        <v>3.9978199538343251E-2</v>
      </c>
      <c r="I553" s="26">
        <f t="shared" si="3"/>
        <v>12.470000000000027</v>
      </c>
    </row>
    <row r="554" spans="2:9" x14ac:dyDescent="0.25">
      <c r="B554" t="s">
        <v>7</v>
      </c>
      <c r="E554" s="8">
        <v>410.84</v>
      </c>
      <c r="F554" s="8">
        <v>394.41</v>
      </c>
      <c r="G554">
        <f>F554/E554</f>
        <v>0.96000876253529366</v>
      </c>
      <c r="H554" s="25">
        <f>1-G554</f>
        <v>3.9991237464706342E-2</v>
      </c>
      <c r="I554" s="26">
        <f t="shared" si="3"/>
        <v>16.42999999999995</v>
      </c>
    </row>
    <row r="555" spans="2:9" s="9" customFormat="1" ht="13.8" x14ac:dyDescent="0.25">
      <c r="E555" s="28">
        <f>SUM(E550:E554)</f>
        <v>2643.98</v>
      </c>
      <c r="F555" s="28">
        <f>SUM(F550:F554)</f>
        <v>1947.22</v>
      </c>
      <c r="I555" s="30">
        <f t="shared" si="3"/>
        <v>696.76</v>
      </c>
    </row>
    <row r="557" spans="2:9" s="13" customFormat="1" x14ac:dyDescent="0.25">
      <c r="B557" s="15" t="s">
        <v>12</v>
      </c>
      <c r="E557" s="32" t="s">
        <v>43</v>
      </c>
      <c r="F557" s="22" t="s">
        <v>53</v>
      </c>
      <c r="G557" s="22"/>
      <c r="H557" s="22" t="s">
        <v>45</v>
      </c>
      <c r="I557" s="22" t="s">
        <v>46</v>
      </c>
    </row>
    <row r="558" spans="2:9" x14ac:dyDescent="0.25">
      <c r="B558" t="s">
        <v>13</v>
      </c>
      <c r="E558" s="8">
        <v>95.97</v>
      </c>
      <c r="F558" s="8">
        <v>92.14</v>
      </c>
      <c r="G558" s="36">
        <f>F558/E558</f>
        <v>0.96009169532145466</v>
      </c>
      <c r="H558" s="25">
        <f>1-G558</f>
        <v>3.9908304678545337E-2</v>
      </c>
      <c r="I558" s="26">
        <f>E558-F558</f>
        <v>3.8299999999999983</v>
      </c>
    </row>
    <row r="559" spans="2:9" x14ac:dyDescent="0.25">
      <c r="B559" t="s">
        <v>14</v>
      </c>
      <c r="E559" s="8">
        <v>137.13999999999999</v>
      </c>
      <c r="F559" s="8">
        <v>131.66</v>
      </c>
      <c r="G559" s="36">
        <f>F559/E559</f>
        <v>0.96004083418404562</v>
      </c>
      <c r="H559" s="25">
        <f>1-G559</f>
        <v>3.9959165815954378E-2</v>
      </c>
      <c r="I559" s="26">
        <f>E559-F559</f>
        <v>5.4799999999999898</v>
      </c>
    </row>
    <row r="560" spans="2:9" x14ac:dyDescent="0.25">
      <c r="B560" t="s">
        <v>15</v>
      </c>
      <c r="E560" s="8">
        <v>2.2599999999999998</v>
      </c>
      <c r="F560" s="8">
        <v>2.16</v>
      </c>
      <c r="G560" s="36">
        <f>F560/E560</f>
        <v>0.95575221238938068</v>
      </c>
      <c r="H560" s="25">
        <f>1-G560</f>
        <v>4.4247787610619316E-2</v>
      </c>
      <c r="I560" s="26">
        <f>E560-F560</f>
        <v>9.9999999999999645E-2</v>
      </c>
    </row>
    <row r="562" spans="2:8" ht="13.8" thickBot="1" x14ac:dyDescent="0.3">
      <c r="B562" s="76"/>
    </row>
    <row r="563" spans="2:8" ht="15" thickTop="1" thickBot="1" x14ac:dyDescent="0.3">
      <c r="B563" s="5" t="s">
        <v>54</v>
      </c>
      <c r="E563" s="16">
        <f>12*E542+2*E555</f>
        <v>41770.959999999999</v>
      </c>
    </row>
    <row r="564" spans="2:8" ht="22.2" thickTop="1" thickBot="1" x14ac:dyDescent="0.3">
      <c r="B564" s="37" t="s">
        <v>17</v>
      </c>
    </row>
    <row r="565" spans="2:8" ht="13.8" thickTop="1" x14ac:dyDescent="0.25">
      <c r="F565" s="39" t="s">
        <v>25</v>
      </c>
      <c r="G565" s="69">
        <f>E568/E563</f>
        <v>0.96089220836676981</v>
      </c>
      <c r="H565" s="77" t="s">
        <v>26</v>
      </c>
    </row>
    <row r="566" spans="2:8" ht="14.4" thickBot="1" x14ac:dyDescent="0.3">
      <c r="F566" s="71">
        <f>E563-E568</f>
        <v>1633.5699999999924</v>
      </c>
      <c r="G566" s="72"/>
      <c r="H566" s="73">
        <f>1-G565</f>
        <v>3.9107791633230193E-2</v>
      </c>
    </row>
    <row r="567" spans="2:8" ht="14.4" thickTop="1" thickBot="1" x14ac:dyDescent="0.3"/>
    <row r="568" spans="2:8" ht="15" thickTop="1" thickBot="1" x14ac:dyDescent="0.3">
      <c r="B568" s="11" t="s">
        <v>55</v>
      </c>
      <c r="E568" s="45">
        <f>5*E542+7*F542+E555+F555</f>
        <v>40137.390000000007</v>
      </c>
    </row>
    <row r="569" spans="2:8" ht="21.6" thickTop="1" x14ac:dyDescent="0.25">
      <c r="B569" s="37" t="s">
        <v>17</v>
      </c>
    </row>
  </sheetData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81" max="16383" man="1"/>
    <brk id="5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indexed="52"/>
  </sheetPr>
  <dimension ref="A1:K543"/>
  <sheetViews>
    <sheetView zoomScaleNormal="100" workbookViewId="0">
      <selection activeCell="H26" sqref="H26"/>
    </sheetView>
  </sheetViews>
  <sheetFormatPr baseColWidth="10" defaultRowHeight="13.2" x14ac:dyDescent="0.25"/>
  <cols>
    <col min="2" max="2" width="40.44140625" customWidth="1"/>
    <col min="3" max="3" width="12.109375" customWidth="1"/>
    <col min="4" max="4" width="7.6640625" customWidth="1"/>
    <col min="5" max="5" width="29.44140625" bestFit="1" customWidth="1"/>
    <col min="6" max="6" width="23.44140625" bestFit="1" customWidth="1"/>
    <col min="7" max="7" width="15" hidden="1" customWidth="1"/>
    <col min="8" max="8" width="14.33203125" bestFit="1" customWidth="1"/>
    <col min="9" max="9" width="11.5546875" bestFit="1" customWidth="1"/>
  </cols>
  <sheetData>
    <row r="1" spans="1:6" ht="21" x14ac:dyDescent="0.4">
      <c r="A1" s="116"/>
      <c r="B1" s="1" t="s">
        <v>85</v>
      </c>
    </row>
    <row r="3" spans="1:6" x14ac:dyDescent="0.25">
      <c r="B3" s="2" t="s">
        <v>0</v>
      </c>
      <c r="C3" s="120">
        <v>0</v>
      </c>
    </row>
    <row r="4" spans="1:6" x14ac:dyDescent="0.25">
      <c r="B4" s="2"/>
      <c r="C4" s="119"/>
    </row>
    <row r="5" spans="1:6" x14ac:dyDescent="0.25">
      <c r="B5" s="2" t="s">
        <v>79</v>
      </c>
      <c r="C5" s="121">
        <v>0</v>
      </c>
    </row>
    <row r="6" spans="1:6" x14ac:dyDescent="0.25">
      <c r="B6" s="2"/>
      <c r="C6" s="4"/>
    </row>
    <row r="7" spans="1:6" x14ac:dyDescent="0.25">
      <c r="B7" s="5" t="s">
        <v>1</v>
      </c>
      <c r="C7" s="32">
        <v>49.83</v>
      </c>
      <c r="D7" s="101"/>
    </row>
    <row r="8" spans="1:6" x14ac:dyDescent="0.25">
      <c r="B8" s="2"/>
    </row>
    <row r="9" spans="1:6" x14ac:dyDescent="0.25">
      <c r="B9" s="5" t="s">
        <v>80</v>
      </c>
      <c r="C9" s="32">
        <v>187.98</v>
      </c>
      <c r="E9" s="8"/>
    </row>
    <row r="10" spans="1:6" x14ac:dyDescent="0.25">
      <c r="B10" s="2"/>
    </row>
    <row r="11" spans="1:6" x14ac:dyDescent="0.25">
      <c r="B11" s="7" t="s">
        <v>2</v>
      </c>
    </row>
    <row r="12" spans="1:6" x14ac:dyDescent="0.25">
      <c r="B12" t="s">
        <v>3</v>
      </c>
      <c r="E12" s="8">
        <v>1294.5999999999999</v>
      </c>
      <c r="F12" s="8"/>
    </row>
    <row r="13" spans="1:6" x14ac:dyDescent="0.25">
      <c r="B13" t="s">
        <v>4</v>
      </c>
      <c r="E13" s="8">
        <f>C3*C7</f>
        <v>0</v>
      </c>
      <c r="F13" s="8"/>
    </row>
    <row r="14" spans="1:6" x14ac:dyDescent="0.25">
      <c r="B14" t="s">
        <v>5</v>
      </c>
      <c r="E14" s="8">
        <v>637.85</v>
      </c>
      <c r="F14" s="8"/>
    </row>
    <row r="15" spans="1:6" x14ac:dyDescent="0.25">
      <c r="B15" t="s">
        <v>6</v>
      </c>
      <c r="E15" s="8">
        <v>368.01</v>
      </c>
      <c r="F15" s="8"/>
    </row>
    <row r="16" spans="1:6" x14ac:dyDescent="0.25">
      <c r="B16" t="s">
        <v>8</v>
      </c>
      <c r="E16" s="8">
        <v>25.24</v>
      </c>
      <c r="F16" s="8"/>
    </row>
    <row r="17" spans="2:6" x14ac:dyDescent="0.25">
      <c r="B17" t="s">
        <v>9</v>
      </c>
      <c r="E17" s="8">
        <v>418.86</v>
      </c>
      <c r="F17" s="8"/>
    </row>
    <row r="18" spans="2:6" x14ac:dyDescent="0.25">
      <c r="B18" t="s">
        <v>78</v>
      </c>
      <c r="E18" s="8">
        <f>C5*C9</f>
        <v>0</v>
      </c>
      <c r="F18" s="8"/>
    </row>
    <row r="19" spans="2:6" ht="13.8" x14ac:dyDescent="0.25">
      <c r="B19" s="9"/>
      <c r="E19" s="10">
        <f>SUM(E12:E18)</f>
        <v>2744.56</v>
      </c>
      <c r="F19" s="10"/>
    </row>
    <row r="21" spans="2:6" x14ac:dyDescent="0.25">
      <c r="B21" s="7" t="s">
        <v>10</v>
      </c>
    </row>
    <row r="22" spans="2:6" x14ac:dyDescent="0.25">
      <c r="B22" s="11" t="s">
        <v>11</v>
      </c>
      <c r="C22" s="12">
        <v>30.76</v>
      </c>
      <c r="D22" s="103"/>
    </row>
    <row r="23" spans="2:6" x14ac:dyDescent="0.25">
      <c r="B23" s="13"/>
    </row>
    <row r="24" spans="2:6" x14ac:dyDescent="0.25">
      <c r="B24" t="s">
        <v>3</v>
      </c>
      <c r="E24" s="8">
        <v>798.88</v>
      </c>
      <c r="F24" s="8"/>
    </row>
    <row r="25" spans="2:6" x14ac:dyDescent="0.25">
      <c r="B25" t="s">
        <v>4</v>
      </c>
      <c r="E25" s="8">
        <f>C3*C22</f>
        <v>0</v>
      </c>
      <c r="F25" s="8"/>
    </row>
    <row r="26" spans="2:6" x14ac:dyDescent="0.25">
      <c r="B26" t="s">
        <v>5</v>
      </c>
      <c r="E26" s="8">
        <v>637.85</v>
      </c>
      <c r="F26" s="8"/>
    </row>
    <row r="27" spans="2:6" x14ac:dyDescent="0.25">
      <c r="B27" t="s">
        <v>6</v>
      </c>
      <c r="E27" s="8">
        <v>368.01</v>
      </c>
      <c r="F27" s="8"/>
    </row>
    <row r="28" spans="2:6" x14ac:dyDescent="0.25">
      <c r="B28" t="s">
        <v>77</v>
      </c>
      <c r="E28" s="8">
        <f>C5*C9</f>
        <v>0</v>
      </c>
      <c r="F28" s="8"/>
    </row>
    <row r="29" spans="2:6" ht="13.8" x14ac:dyDescent="0.25">
      <c r="B29" s="9"/>
      <c r="E29" s="14">
        <f>SUM(E24:E28)</f>
        <v>1804.74</v>
      </c>
      <c r="F29" s="14"/>
    </row>
    <row r="31" spans="2:6" x14ac:dyDescent="0.25">
      <c r="B31" s="15" t="s">
        <v>12</v>
      </c>
    </row>
    <row r="32" spans="2:6" x14ac:dyDescent="0.25">
      <c r="B32" t="s">
        <v>13</v>
      </c>
      <c r="E32" s="8">
        <v>107.59</v>
      </c>
      <c r="F32" s="8"/>
    </row>
    <row r="33" spans="1:9" x14ac:dyDescent="0.25">
      <c r="B33" t="s">
        <v>14</v>
      </c>
      <c r="E33" s="8">
        <v>153.72</v>
      </c>
      <c r="F33" s="8"/>
    </row>
    <row r="34" spans="1:9" x14ac:dyDescent="0.25">
      <c r="B34" t="s">
        <v>15</v>
      </c>
      <c r="E34" s="8">
        <v>2.39</v>
      </c>
      <c r="F34" s="8"/>
    </row>
    <row r="35" spans="1:9" ht="13.8" thickBot="1" x14ac:dyDescent="0.3"/>
    <row r="36" spans="1:9" ht="15" thickTop="1" thickBot="1" x14ac:dyDescent="0.3">
      <c r="B36" s="5" t="s">
        <v>84</v>
      </c>
      <c r="E36" s="16">
        <f>12*E19+2*E29</f>
        <v>36544.200000000004</v>
      </c>
      <c r="F36" s="117"/>
    </row>
    <row r="37" spans="1:9" ht="21.6" thickTop="1" x14ac:dyDescent="0.25">
      <c r="B37" s="17" t="s">
        <v>17</v>
      </c>
    </row>
    <row r="39" spans="1:9" x14ac:dyDescent="0.25">
      <c r="B39" s="18"/>
      <c r="C39" s="18"/>
      <c r="D39" s="18"/>
      <c r="E39" s="18"/>
      <c r="F39" s="18"/>
      <c r="G39" s="18"/>
      <c r="H39" s="18"/>
      <c r="I39" s="18"/>
    </row>
    <row r="43" spans="1:9" ht="21" x14ac:dyDescent="0.4">
      <c r="A43" s="116"/>
      <c r="B43" s="1" t="s">
        <v>83</v>
      </c>
    </row>
    <row r="45" spans="1:9" x14ac:dyDescent="0.25">
      <c r="B45" s="2" t="s">
        <v>0</v>
      </c>
      <c r="C45" s="120">
        <v>0</v>
      </c>
    </row>
    <row r="46" spans="1:9" x14ac:dyDescent="0.25">
      <c r="B46" s="2"/>
      <c r="C46" s="119"/>
    </row>
    <row r="47" spans="1:9" x14ac:dyDescent="0.25">
      <c r="B47" s="2" t="s">
        <v>79</v>
      </c>
      <c r="C47" s="121">
        <v>0</v>
      </c>
    </row>
    <row r="48" spans="1:9" x14ac:dyDescent="0.25">
      <c r="B48" s="2"/>
      <c r="C48" s="4"/>
    </row>
    <row r="49" spans="2:6" x14ac:dyDescent="0.25">
      <c r="B49" s="5" t="s">
        <v>1</v>
      </c>
      <c r="C49" s="32">
        <v>49.59</v>
      </c>
      <c r="D49" s="101"/>
    </row>
    <row r="50" spans="2:6" x14ac:dyDescent="0.25">
      <c r="B50" s="2"/>
    </row>
    <row r="51" spans="2:6" x14ac:dyDescent="0.25">
      <c r="B51" s="5" t="s">
        <v>80</v>
      </c>
      <c r="C51" s="32">
        <v>187.06</v>
      </c>
      <c r="E51" s="8"/>
    </row>
    <row r="52" spans="2:6" x14ac:dyDescent="0.25">
      <c r="B52" s="2"/>
    </row>
    <row r="53" spans="2:6" x14ac:dyDescent="0.25">
      <c r="B53" s="7" t="s">
        <v>2</v>
      </c>
    </row>
    <row r="54" spans="2:6" x14ac:dyDescent="0.25">
      <c r="B54" t="s">
        <v>3</v>
      </c>
      <c r="E54" s="8">
        <v>1288.31</v>
      </c>
      <c r="F54" s="8"/>
    </row>
    <row r="55" spans="2:6" x14ac:dyDescent="0.25">
      <c r="B55" t="s">
        <v>4</v>
      </c>
      <c r="E55" s="8">
        <f>C45*C49</f>
        <v>0</v>
      </c>
      <c r="F55" s="8"/>
    </row>
    <row r="56" spans="2:6" x14ac:dyDescent="0.25">
      <c r="B56" t="s">
        <v>5</v>
      </c>
      <c r="E56" s="8">
        <v>634.75</v>
      </c>
      <c r="F56" s="8"/>
    </row>
    <row r="57" spans="2:6" x14ac:dyDescent="0.25">
      <c r="B57" t="s">
        <v>6</v>
      </c>
      <c r="E57" s="8">
        <v>366.22</v>
      </c>
      <c r="F57" s="8"/>
    </row>
    <row r="58" spans="2:6" x14ac:dyDescent="0.25">
      <c r="B58" t="s">
        <v>8</v>
      </c>
      <c r="E58" s="8">
        <v>25.11</v>
      </c>
      <c r="F58" s="8"/>
    </row>
    <row r="59" spans="2:6" x14ac:dyDescent="0.25">
      <c r="B59" t="s">
        <v>9</v>
      </c>
      <c r="E59" s="8">
        <v>416.83</v>
      </c>
      <c r="F59" s="8"/>
    </row>
    <row r="60" spans="2:6" x14ac:dyDescent="0.25">
      <c r="B60" t="s">
        <v>78</v>
      </c>
      <c r="E60" s="8">
        <f>C47*C51</f>
        <v>0</v>
      </c>
      <c r="F60" s="8"/>
    </row>
    <row r="61" spans="2:6" ht="13.8" x14ac:dyDescent="0.25">
      <c r="B61" s="9"/>
      <c r="E61" s="10">
        <f>SUM(E54:E60)</f>
        <v>2731.22</v>
      </c>
      <c r="F61" s="10"/>
    </row>
    <row r="63" spans="2:6" x14ac:dyDescent="0.25">
      <c r="B63" s="7" t="s">
        <v>10</v>
      </c>
    </row>
    <row r="64" spans="2:6" x14ac:dyDescent="0.25">
      <c r="B64" s="11" t="s">
        <v>11</v>
      </c>
      <c r="C64" s="12">
        <v>30.61</v>
      </c>
      <c r="D64" s="103"/>
    </row>
    <row r="65" spans="2:6" x14ac:dyDescent="0.25">
      <c r="B65" s="13"/>
    </row>
    <row r="66" spans="2:6" x14ac:dyDescent="0.25">
      <c r="B66" t="s">
        <v>3</v>
      </c>
      <c r="E66" s="8">
        <v>795</v>
      </c>
      <c r="F66" s="8"/>
    </row>
    <row r="67" spans="2:6" x14ac:dyDescent="0.25">
      <c r="B67" t="s">
        <v>4</v>
      </c>
      <c r="E67" s="8">
        <f>C45*C64</f>
        <v>0</v>
      </c>
      <c r="F67" s="8"/>
    </row>
    <row r="68" spans="2:6" x14ac:dyDescent="0.25">
      <c r="B68" t="s">
        <v>5</v>
      </c>
      <c r="E68" s="8">
        <v>634.75</v>
      </c>
      <c r="F68" s="8"/>
    </row>
    <row r="69" spans="2:6" x14ac:dyDescent="0.25">
      <c r="B69" t="s">
        <v>6</v>
      </c>
      <c r="E69" s="8">
        <v>366.22</v>
      </c>
      <c r="F69" s="8"/>
    </row>
    <row r="70" spans="2:6" x14ac:dyDescent="0.25">
      <c r="B70" t="s">
        <v>77</v>
      </c>
      <c r="E70" s="8">
        <f>C47*C51</f>
        <v>0</v>
      </c>
      <c r="F70" s="8"/>
    </row>
    <row r="71" spans="2:6" ht="13.8" x14ac:dyDescent="0.25">
      <c r="B71" s="9"/>
      <c r="E71" s="14">
        <f>SUM(E66:E70)</f>
        <v>1795.97</v>
      </c>
      <c r="F71" s="14"/>
    </row>
    <row r="73" spans="2:6" x14ac:dyDescent="0.25">
      <c r="B73" s="15" t="s">
        <v>12</v>
      </c>
    </row>
    <row r="74" spans="2:6" x14ac:dyDescent="0.25">
      <c r="B74" t="s">
        <v>13</v>
      </c>
      <c r="E74" s="8">
        <v>107.07</v>
      </c>
      <c r="F74" s="8"/>
    </row>
    <row r="75" spans="2:6" x14ac:dyDescent="0.25">
      <c r="B75" t="s">
        <v>14</v>
      </c>
      <c r="E75" s="8">
        <v>152.97</v>
      </c>
      <c r="F75" s="8"/>
    </row>
    <row r="76" spans="2:6" x14ac:dyDescent="0.25">
      <c r="B76" t="s">
        <v>15</v>
      </c>
      <c r="E76" s="8">
        <v>2.38</v>
      </c>
      <c r="F76" s="8"/>
    </row>
    <row r="77" spans="2:6" ht="13.8" thickBot="1" x14ac:dyDescent="0.3"/>
    <row r="78" spans="2:6" ht="15" thickTop="1" thickBot="1" x14ac:dyDescent="0.3">
      <c r="B78" s="5" t="s">
        <v>84</v>
      </c>
      <c r="E78" s="16">
        <f>12*E61+2*E71</f>
        <v>36366.58</v>
      </c>
      <c r="F78" s="117"/>
    </row>
    <row r="79" spans="2:6" ht="21.6" thickTop="1" x14ac:dyDescent="0.25">
      <c r="B79" s="17" t="s">
        <v>17</v>
      </c>
    </row>
    <row r="81" spans="1:9" x14ac:dyDescent="0.25">
      <c r="B81" s="18"/>
      <c r="C81" s="18"/>
      <c r="D81" s="18"/>
      <c r="E81" s="18"/>
      <c r="F81" s="18"/>
      <c r="G81" s="18"/>
      <c r="H81" s="18"/>
      <c r="I81" s="18"/>
    </row>
    <row r="84" spans="1:9" ht="21" x14ac:dyDescent="0.4">
      <c r="A84" s="116"/>
      <c r="B84" s="1" t="s">
        <v>81</v>
      </c>
    </row>
    <row r="86" spans="1:9" x14ac:dyDescent="0.25">
      <c r="B86" s="2" t="s">
        <v>0</v>
      </c>
      <c r="C86" s="120">
        <v>0</v>
      </c>
    </row>
    <row r="87" spans="1:9" x14ac:dyDescent="0.25">
      <c r="B87" s="2"/>
      <c r="C87" s="119"/>
    </row>
    <row r="88" spans="1:9" x14ac:dyDescent="0.25">
      <c r="B88" s="2" t="s">
        <v>79</v>
      </c>
      <c r="C88" s="121">
        <v>0</v>
      </c>
    </row>
    <row r="89" spans="1:9" x14ac:dyDescent="0.25">
      <c r="B89" s="2"/>
      <c r="C89" s="4"/>
    </row>
    <row r="90" spans="1:9" x14ac:dyDescent="0.25">
      <c r="B90" s="5" t="s">
        <v>1</v>
      </c>
      <c r="C90" s="32">
        <v>48.38</v>
      </c>
      <c r="D90" s="101"/>
    </row>
    <row r="91" spans="1:9" x14ac:dyDescent="0.25">
      <c r="B91" s="2"/>
    </row>
    <row r="92" spans="1:9" x14ac:dyDescent="0.25">
      <c r="B92" s="5" t="s">
        <v>80</v>
      </c>
      <c r="C92" s="32">
        <v>182.5</v>
      </c>
      <c r="E92" s="8"/>
    </row>
    <row r="93" spans="1:9" x14ac:dyDescent="0.25">
      <c r="B93" s="2"/>
    </row>
    <row r="94" spans="1:9" x14ac:dyDescent="0.25">
      <c r="B94" s="7" t="s">
        <v>2</v>
      </c>
    </row>
    <row r="95" spans="1:9" x14ac:dyDescent="0.25">
      <c r="B95" t="s">
        <v>3</v>
      </c>
      <c r="E95" s="8">
        <v>1256.8900000000001</v>
      </c>
      <c r="F95" s="8"/>
    </row>
    <row r="96" spans="1:9" x14ac:dyDescent="0.25">
      <c r="B96" t="s">
        <v>4</v>
      </c>
      <c r="E96" s="8">
        <f>C86*C90</f>
        <v>0</v>
      </c>
      <c r="F96" s="8"/>
    </row>
    <row r="97" spans="2:6" x14ac:dyDescent="0.25">
      <c r="B97" t="s">
        <v>5</v>
      </c>
      <c r="E97" s="8">
        <v>619.27</v>
      </c>
      <c r="F97" s="8"/>
    </row>
    <row r="98" spans="2:6" x14ac:dyDescent="0.25">
      <c r="B98" t="s">
        <v>6</v>
      </c>
      <c r="E98" s="8">
        <v>357.29</v>
      </c>
      <c r="F98" s="8"/>
    </row>
    <row r="99" spans="2:6" x14ac:dyDescent="0.25">
      <c r="B99" t="s">
        <v>8</v>
      </c>
      <c r="E99" s="8">
        <v>24.5</v>
      </c>
      <c r="F99" s="8"/>
    </row>
    <row r="100" spans="2:6" x14ac:dyDescent="0.25">
      <c r="B100" t="s">
        <v>9</v>
      </c>
      <c r="E100" s="8">
        <v>406.66</v>
      </c>
      <c r="F100" s="8"/>
    </row>
    <row r="101" spans="2:6" x14ac:dyDescent="0.25">
      <c r="B101" t="s">
        <v>78</v>
      </c>
      <c r="E101" s="8">
        <f>C88*C92</f>
        <v>0</v>
      </c>
      <c r="F101" s="8"/>
    </row>
    <row r="102" spans="2:6" ht="13.8" x14ac:dyDescent="0.25">
      <c r="B102" s="9"/>
      <c r="E102" s="10">
        <f>SUM(E95:E101)</f>
        <v>2664.61</v>
      </c>
      <c r="F102" s="10"/>
    </row>
    <row r="104" spans="2:6" x14ac:dyDescent="0.25">
      <c r="B104" s="7" t="s">
        <v>10</v>
      </c>
    </row>
    <row r="105" spans="2:6" x14ac:dyDescent="0.25">
      <c r="B105" s="11" t="s">
        <v>11</v>
      </c>
      <c r="C105" s="12">
        <v>29.86</v>
      </c>
      <c r="D105" s="103"/>
    </row>
    <row r="106" spans="2:6" x14ac:dyDescent="0.25">
      <c r="B106" s="13"/>
    </row>
    <row r="107" spans="2:6" x14ac:dyDescent="0.25">
      <c r="B107" t="s">
        <v>3</v>
      </c>
      <c r="E107" s="8">
        <v>775.61</v>
      </c>
      <c r="F107" s="8"/>
    </row>
    <row r="108" spans="2:6" x14ac:dyDescent="0.25">
      <c r="B108" t="s">
        <v>4</v>
      </c>
      <c r="E108" s="8">
        <f>C86*C105</f>
        <v>0</v>
      </c>
      <c r="F108" s="8"/>
    </row>
    <row r="109" spans="2:6" x14ac:dyDescent="0.25">
      <c r="B109" t="s">
        <v>5</v>
      </c>
      <c r="E109" s="8">
        <v>619.27</v>
      </c>
      <c r="F109" s="8"/>
    </row>
    <row r="110" spans="2:6" x14ac:dyDescent="0.25">
      <c r="B110" t="s">
        <v>6</v>
      </c>
      <c r="E110" s="8">
        <v>357.29</v>
      </c>
      <c r="F110" s="8"/>
    </row>
    <row r="111" spans="2:6" x14ac:dyDescent="0.25">
      <c r="B111" t="s">
        <v>77</v>
      </c>
      <c r="E111" s="8">
        <f>C88*C92</f>
        <v>0</v>
      </c>
      <c r="F111" s="8"/>
    </row>
    <row r="112" spans="2:6" ht="13.8" x14ac:dyDescent="0.25">
      <c r="B112" s="9"/>
      <c r="E112" s="14">
        <f>SUM(E107:E111)</f>
        <v>1752.17</v>
      </c>
      <c r="F112" s="14"/>
    </row>
    <row r="114" spans="1:9" x14ac:dyDescent="0.25">
      <c r="B114" s="15" t="s">
        <v>12</v>
      </c>
    </row>
    <row r="115" spans="1:9" x14ac:dyDescent="0.25">
      <c r="B115" t="s">
        <v>13</v>
      </c>
      <c r="E115" s="8">
        <v>104.46</v>
      </c>
      <c r="F115" s="8"/>
    </row>
    <row r="116" spans="1:9" x14ac:dyDescent="0.25">
      <c r="B116" t="s">
        <v>14</v>
      </c>
      <c r="E116" s="8">
        <v>149.24</v>
      </c>
      <c r="F116" s="8"/>
    </row>
    <row r="117" spans="1:9" x14ac:dyDescent="0.25">
      <c r="B117" t="s">
        <v>15</v>
      </c>
      <c r="E117" s="8">
        <v>2.3199999999999998</v>
      </c>
      <c r="F117" s="8"/>
    </row>
    <row r="118" spans="1:9" ht="13.8" thickBot="1" x14ac:dyDescent="0.3"/>
    <row r="119" spans="1:9" ht="15" thickTop="1" thickBot="1" x14ac:dyDescent="0.3">
      <c r="B119" s="5" t="s">
        <v>82</v>
      </c>
      <c r="E119" s="16">
        <f>12*E102+2*E112</f>
        <v>35479.660000000003</v>
      </c>
      <c r="F119" s="117"/>
    </row>
    <row r="120" spans="1:9" ht="21.6" thickTop="1" x14ac:dyDescent="0.25">
      <c r="B120" s="17" t="s">
        <v>17</v>
      </c>
    </row>
    <row r="122" spans="1:9" x14ac:dyDescent="0.25">
      <c r="B122" s="18"/>
      <c r="C122" s="18"/>
      <c r="D122" s="18"/>
      <c r="E122" s="18"/>
      <c r="F122" s="18"/>
      <c r="G122" s="18"/>
      <c r="H122" s="18"/>
      <c r="I122" s="18"/>
    </row>
    <row r="126" spans="1:9" ht="21" x14ac:dyDescent="0.4">
      <c r="A126" s="116"/>
      <c r="B126" s="1" t="s">
        <v>75</v>
      </c>
    </row>
    <row r="128" spans="1:9" x14ac:dyDescent="0.25">
      <c r="B128" s="2" t="s">
        <v>0</v>
      </c>
      <c r="C128" s="120">
        <v>0</v>
      </c>
    </row>
    <row r="129" spans="2:6" x14ac:dyDescent="0.25">
      <c r="B129" s="2"/>
      <c r="C129" s="119"/>
    </row>
    <row r="130" spans="2:6" x14ac:dyDescent="0.25">
      <c r="B130" s="2" t="s">
        <v>79</v>
      </c>
      <c r="C130" s="121">
        <v>0</v>
      </c>
    </row>
    <row r="131" spans="2:6" x14ac:dyDescent="0.25">
      <c r="B131" s="2"/>
      <c r="C131" s="4"/>
    </row>
    <row r="132" spans="2:6" x14ac:dyDescent="0.25">
      <c r="B132" s="5" t="s">
        <v>1</v>
      </c>
      <c r="C132" s="32">
        <v>47.67</v>
      </c>
      <c r="D132" s="101"/>
    </row>
    <row r="133" spans="2:6" x14ac:dyDescent="0.25">
      <c r="B133" s="2"/>
    </row>
    <row r="134" spans="2:6" x14ac:dyDescent="0.25">
      <c r="B134" s="5" t="s">
        <v>80</v>
      </c>
      <c r="C134" s="32">
        <v>179.86</v>
      </c>
      <c r="E134" s="8"/>
    </row>
    <row r="135" spans="2:6" x14ac:dyDescent="0.25">
      <c r="B135" s="2"/>
    </row>
    <row r="136" spans="2:6" x14ac:dyDescent="0.25">
      <c r="B136" s="7" t="s">
        <v>2</v>
      </c>
    </row>
    <row r="137" spans="2:6" x14ac:dyDescent="0.25">
      <c r="B137" t="s">
        <v>3</v>
      </c>
      <c r="E137" s="8">
        <v>1238.68</v>
      </c>
      <c r="F137" s="8"/>
    </row>
    <row r="138" spans="2:6" x14ac:dyDescent="0.25">
      <c r="B138" t="s">
        <v>4</v>
      </c>
      <c r="E138" s="8">
        <f>C128*C132</f>
        <v>0</v>
      </c>
      <c r="F138" s="8"/>
    </row>
    <row r="139" spans="2:6" x14ac:dyDescent="0.25">
      <c r="B139" t="s">
        <v>5</v>
      </c>
      <c r="E139" s="8">
        <v>610.29999999999995</v>
      </c>
      <c r="F139" s="8"/>
    </row>
    <row r="140" spans="2:6" x14ac:dyDescent="0.25">
      <c r="B140" t="s">
        <v>6</v>
      </c>
      <c r="E140" s="8">
        <v>341.25</v>
      </c>
      <c r="F140" s="8"/>
    </row>
    <row r="141" spans="2:6" x14ac:dyDescent="0.25">
      <c r="B141" t="s">
        <v>8</v>
      </c>
      <c r="E141" s="8">
        <v>24.14</v>
      </c>
      <c r="F141" s="8"/>
    </row>
    <row r="142" spans="2:6" x14ac:dyDescent="0.25">
      <c r="B142" t="s">
        <v>9</v>
      </c>
      <c r="E142" s="8">
        <v>400.77</v>
      </c>
      <c r="F142" s="8"/>
    </row>
    <row r="143" spans="2:6" x14ac:dyDescent="0.25">
      <c r="B143" t="s">
        <v>78</v>
      </c>
      <c r="E143" s="8">
        <f>C130*C134</f>
        <v>0</v>
      </c>
      <c r="F143" s="8"/>
    </row>
    <row r="144" spans="2:6" ht="13.8" x14ac:dyDescent="0.25">
      <c r="B144" s="9"/>
      <c r="E144" s="10">
        <f>SUM(E137:E143)</f>
        <v>2615.14</v>
      </c>
      <c r="F144" s="10"/>
    </row>
    <row r="146" spans="2:6" x14ac:dyDescent="0.25">
      <c r="B146" s="7" t="s">
        <v>10</v>
      </c>
    </row>
    <row r="147" spans="2:6" x14ac:dyDescent="0.25">
      <c r="B147" s="11" t="s">
        <v>11</v>
      </c>
      <c r="C147" s="12">
        <v>29.43</v>
      </c>
      <c r="D147" s="103"/>
    </row>
    <row r="148" spans="2:6" x14ac:dyDescent="0.25">
      <c r="B148" s="13"/>
    </row>
    <row r="149" spans="2:6" x14ac:dyDescent="0.25">
      <c r="B149" t="s">
        <v>3</v>
      </c>
      <c r="E149" s="8">
        <v>764.37</v>
      </c>
      <c r="F149" s="8"/>
    </row>
    <row r="150" spans="2:6" x14ac:dyDescent="0.25">
      <c r="B150" t="s">
        <v>4</v>
      </c>
      <c r="E150" s="8">
        <f>C128*C147</f>
        <v>0</v>
      </c>
      <c r="F150" s="8"/>
    </row>
    <row r="151" spans="2:6" x14ac:dyDescent="0.25">
      <c r="B151" t="s">
        <v>5</v>
      </c>
      <c r="E151" s="8">
        <v>610.29999999999995</v>
      </c>
      <c r="F151" s="8"/>
    </row>
    <row r="152" spans="2:6" x14ac:dyDescent="0.25">
      <c r="B152" t="s">
        <v>6</v>
      </c>
      <c r="E152" s="8">
        <v>341.25</v>
      </c>
      <c r="F152" s="8"/>
    </row>
    <row r="153" spans="2:6" x14ac:dyDescent="0.25">
      <c r="B153" t="s">
        <v>77</v>
      </c>
      <c r="E153" s="8">
        <f>C130*C134</f>
        <v>0</v>
      </c>
      <c r="F153" s="8"/>
    </row>
    <row r="154" spans="2:6" ht="13.8" x14ac:dyDescent="0.25">
      <c r="B154" s="9"/>
      <c r="E154" s="14">
        <f>SUM(E149:E153)</f>
        <v>1715.92</v>
      </c>
      <c r="F154" s="14"/>
    </row>
    <row r="156" spans="2:6" x14ac:dyDescent="0.25">
      <c r="B156" s="15" t="s">
        <v>12</v>
      </c>
    </row>
    <row r="157" spans="2:6" x14ac:dyDescent="0.25">
      <c r="B157" t="s">
        <v>13</v>
      </c>
      <c r="E157" s="8">
        <v>102.95</v>
      </c>
      <c r="F157" s="8"/>
    </row>
    <row r="158" spans="2:6" x14ac:dyDescent="0.25">
      <c r="B158" t="s">
        <v>14</v>
      </c>
      <c r="E158" s="8">
        <v>147.07</v>
      </c>
      <c r="F158" s="8"/>
    </row>
    <row r="159" spans="2:6" x14ac:dyDescent="0.25">
      <c r="B159" t="s">
        <v>15</v>
      </c>
      <c r="E159" s="8">
        <v>2.2799999999999998</v>
      </c>
      <c r="F159" s="8"/>
    </row>
    <row r="160" spans="2:6" ht="13.8" thickBot="1" x14ac:dyDescent="0.3"/>
    <row r="161" spans="1:9" ht="15" thickTop="1" thickBot="1" x14ac:dyDescent="0.3">
      <c r="B161" s="5" t="s">
        <v>76</v>
      </c>
      <c r="E161" s="16">
        <f>12*E144+2*E154</f>
        <v>34813.520000000004</v>
      </c>
      <c r="F161" s="117"/>
    </row>
    <row r="162" spans="1:9" ht="21.6" thickTop="1" x14ac:dyDescent="0.25">
      <c r="B162" s="17" t="s">
        <v>17</v>
      </c>
    </row>
    <row r="164" spans="1:9" x14ac:dyDescent="0.25">
      <c r="B164" s="18"/>
      <c r="C164" s="18"/>
      <c r="D164" s="18"/>
      <c r="E164" s="18"/>
      <c r="F164" s="18"/>
      <c r="G164" s="18"/>
      <c r="H164" s="18"/>
      <c r="I164" s="18"/>
    </row>
    <row r="167" spans="1:9" ht="22.5" customHeight="1" x14ac:dyDescent="0.4">
      <c r="A167" s="116"/>
      <c r="B167" s="1" t="s">
        <v>73</v>
      </c>
    </row>
    <row r="169" spans="1:9" x14ac:dyDescent="0.25">
      <c r="B169" s="2" t="s">
        <v>0</v>
      </c>
      <c r="C169" s="3">
        <v>0</v>
      </c>
    </row>
    <row r="170" spans="1:9" x14ac:dyDescent="0.25">
      <c r="B170" s="2"/>
      <c r="C170" s="4"/>
    </row>
    <row r="171" spans="1:9" x14ac:dyDescent="0.25">
      <c r="B171" s="5" t="s">
        <v>1</v>
      </c>
      <c r="C171" s="6">
        <v>46.74</v>
      </c>
      <c r="D171" s="101"/>
      <c r="E171" s="102"/>
      <c r="F171" s="102"/>
    </row>
    <row r="172" spans="1:9" x14ac:dyDescent="0.25">
      <c r="B172" s="2"/>
    </row>
    <row r="173" spans="1:9" x14ac:dyDescent="0.25">
      <c r="B173" s="7" t="s">
        <v>2</v>
      </c>
    </row>
    <row r="174" spans="1:9" x14ac:dyDescent="0.25">
      <c r="B174" t="s">
        <v>3</v>
      </c>
      <c r="E174" s="8">
        <v>1214.3900000000001</v>
      </c>
      <c r="F174" s="8"/>
    </row>
    <row r="175" spans="1:9" x14ac:dyDescent="0.25">
      <c r="B175" t="s">
        <v>4</v>
      </c>
      <c r="E175" s="8">
        <f>C169*C171</f>
        <v>0</v>
      </c>
      <c r="F175" s="8"/>
    </row>
    <row r="176" spans="1:9" x14ac:dyDescent="0.25">
      <c r="B176" t="s">
        <v>5</v>
      </c>
      <c r="E176" s="8">
        <v>598.33000000000004</v>
      </c>
      <c r="F176" s="8"/>
    </row>
    <row r="177" spans="2:6" x14ac:dyDescent="0.25">
      <c r="B177" t="s">
        <v>6</v>
      </c>
      <c r="E177" s="8">
        <v>334.56</v>
      </c>
      <c r="F177" s="8"/>
    </row>
    <row r="178" spans="2:6" x14ac:dyDescent="0.25">
      <c r="B178" t="s">
        <v>8</v>
      </c>
      <c r="E178" s="8">
        <v>23.67</v>
      </c>
      <c r="F178" s="8"/>
    </row>
    <row r="179" spans="2:6" x14ac:dyDescent="0.25">
      <c r="B179" t="s">
        <v>9</v>
      </c>
      <c r="E179" s="8">
        <v>392.91</v>
      </c>
      <c r="F179" s="8"/>
    </row>
    <row r="180" spans="2:6" ht="13.8" x14ac:dyDescent="0.25">
      <c r="B180" s="9"/>
      <c r="E180" s="10">
        <f>SUM(E174:E179)</f>
        <v>2563.86</v>
      </c>
      <c r="F180" s="10"/>
    </row>
    <row r="182" spans="2:6" x14ac:dyDescent="0.25">
      <c r="B182" s="7" t="s">
        <v>10</v>
      </c>
    </row>
    <row r="183" spans="2:6" x14ac:dyDescent="0.25">
      <c r="B183" s="11" t="s">
        <v>11</v>
      </c>
      <c r="C183" s="12">
        <v>28.85</v>
      </c>
      <c r="D183" s="103"/>
    </row>
    <row r="184" spans="2:6" x14ac:dyDescent="0.25">
      <c r="B184" s="13"/>
    </row>
    <row r="185" spans="2:6" x14ac:dyDescent="0.25">
      <c r="B185" t="s">
        <v>3</v>
      </c>
      <c r="E185" s="8">
        <v>749.38</v>
      </c>
      <c r="F185" s="8"/>
    </row>
    <row r="186" spans="2:6" x14ac:dyDescent="0.25">
      <c r="B186" t="s">
        <v>4</v>
      </c>
      <c r="E186" s="8">
        <f>C169*C183</f>
        <v>0</v>
      </c>
      <c r="F186" s="8"/>
    </row>
    <row r="187" spans="2:6" x14ac:dyDescent="0.25">
      <c r="B187" t="s">
        <v>5</v>
      </c>
      <c r="E187" s="8">
        <v>598.33000000000004</v>
      </c>
      <c r="F187" s="8"/>
    </row>
    <row r="188" spans="2:6" x14ac:dyDescent="0.25">
      <c r="B188" t="s">
        <v>6</v>
      </c>
      <c r="E188" s="8">
        <v>334.56</v>
      </c>
      <c r="F188" s="8"/>
    </row>
    <row r="189" spans="2:6" ht="13.8" x14ac:dyDescent="0.25">
      <c r="B189" s="9"/>
      <c r="E189" s="14">
        <f>SUM(E185:E188)</f>
        <v>1682.27</v>
      </c>
      <c r="F189" s="14"/>
    </row>
    <row r="191" spans="2:6" x14ac:dyDescent="0.25">
      <c r="B191" s="15" t="s">
        <v>12</v>
      </c>
    </row>
    <row r="192" spans="2:6" x14ac:dyDescent="0.25">
      <c r="B192" t="s">
        <v>13</v>
      </c>
      <c r="E192" s="8">
        <v>100.93</v>
      </c>
      <c r="F192" s="8"/>
    </row>
    <row r="193" spans="1:9" x14ac:dyDescent="0.25">
      <c r="B193" t="s">
        <v>14</v>
      </c>
      <c r="E193" s="8">
        <v>144.19</v>
      </c>
      <c r="F193" s="8"/>
    </row>
    <row r="194" spans="1:9" x14ac:dyDescent="0.25">
      <c r="B194" t="s">
        <v>15</v>
      </c>
      <c r="E194" s="8">
        <v>2.2400000000000002</v>
      </c>
      <c r="F194" s="8"/>
    </row>
    <row r="195" spans="1:9" ht="13.8" thickBot="1" x14ac:dyDescent="0.3"/>
    <row r="196" spans="1:9" ht="15" thickTop="1" thickBot="1" x14ac:dyDescent="0.3">
      <c r="B196" s="5" t="s">
        <v>74</v>
      </c>
      <c r="E196" s="16">
        <f>12*E180+2*E189</f>
        <v>34130.86</v>
      </c>
      <c r="F196" s="117"/>
    </row>
    <row r="197" spans="1:9" ht="21.6" thickTop="1" x14ac:dyDescent="0.25">
      <c r="B197" s="17" t="s">
        <v>17</v>
      </c>
    </row>
    <row r="199" spans="1:9" x14ac:dyDescent="0.25">
      <c r="B199" s="18"/>
      <c r="C199" s="18"/>
      <c r="D199" s="18"/>
      <c r="E199" s="18"/>
      <c r="F199" s="18"/>
      <c r="G199" s="18"/>
      <c r="H199" s="18"/>
      <c r="I199" s="18"/>
    </row>
    <row r="203" spans="1:9" ht="22.5" customHeight="1" x14ac:dyDescent="0.4">
      <c r="A203" s="116"/>
      <c r="B203" s="1" t="s">
        <v>71</v>
      </c>
    </row>
    <row r="205" spans="1:9" x14ac:dyDescent="0.25">
      <c r="B205" s="2" t="s">
        <v>0</v>
      </c>
      <c r="C205" s="3">
        <v>1</v>
      </c>
    </row>
    <row r="206" spans="1:9" x14ac:dyDescent="0.25">
      <c r="B206" s="2"/>
      <c r="C206" s="4"/>
    </row>
    <row r="207" spans="1:9" x14ac:dyDescent="0.25">
      <c r="B207" s="5" t="s">
        <v>1</v>
      </c>
      <c r="C207" s="6">
        <v>46.32</v>
      </c>
      <c r="D207" s="101"/>
      <c r="E207" s="102"/>
      <c r="F207" s="102"/>
    </row>
    <row r="208" spans="1:9" x14ac:dyDescent="0.25">
      <c r="B208" s="2"/>
    </row>
    <row r="209" spans="2:6" x14ac:dyDescent="0.25">
      <c r="B209" s="7" t="s">
        <v>2</v>
      </c>
    </row>
    <row r="210" spans="2:6" x14ac:dyDescent="0.25">
      <c r="B210" t="s">
        <v>3</v>
      </c>
      <c r="E210" s="8">
        <v>1203.56</v>
      </c>
      <c r="F210" s="8"/>
    </row>
    <row r="211" spans="2:6" x14ac:dyDescent="0.25">
      <c r="B211" t="s">
        <v>4</v>
      </c>
      <c r="E211" s="8">
        <f>C205*C207</f>
        <v>46.32</v>
      </c>
      <c r="F211" s="8"/>
    </row>
    <row r="212" spans="2:6" x14ac:dyDescent="0.25">
      <c r="B212" t="s">
        <v>5</v>
      </c>
      <c r="E212" s="8">
        <v>592.99</v>
      </c>
      <c r="F212" s="8"/>
    </row>
    <row r="213" spans="2:6" x14ac:dyDescent="0.25">
      <c r="B213" t="s">
        <v>6</v>
      </c>
      <c r="E213" s="8">
        <v>331.58</v>
      </c>
      <c r="F213" s="8"/>
    </row>
    <row r="214" spans="2:6" x14ac:dyDescent="0.25">
      <c r="B214" t="s">
        <v>8</v>
      </c>
      <c r="E214" s="8">
        <v>23.46</v>
      </c>
      <c r="F214" s="8"/>
    </row>
    <row r="215" spans="2:6" x14ac:dyDescent="0.25">
      <c r="B215" t="s">
        <v>9</v>
      </c>
      <c r="E215" s="8">
        <v>389.40999999999997</v>
      </c>
      <c r="F215" s="8"/>
    </row>
    <row r="216" spans="2:6" ht="13.8" x14ac:dyDescent="0.25">
      <c r="B216" s="9"/>
      <c r="E216" s="10">
        <f>SUM(E210:E215)</f>
        <v>2587.3199999999997</v>
      </c>
      <c r="F216" s="10"/>
    </row>
    <row r="218" spans="2:6" x14ac:dyDescent="0.25">
      <c r="B218" s="7" t="s">
        <v>10</v>
      </c>
    </row>
    <row r="219" spans="2:6" x14ac:dyDescent="0.25">
      <c r="B219" s="11" t="s">
        <v>11</v>
      </c>
      <c r="C219" s="12">
        <v>28.59</v>
      </c>
      <c r="D219" s="103"/>
    </row>
    <row r="220" spans="2:6" x14ac:dyDescent="0.25">
      <c r="B220" s="13"/>
    </row>
    <row r="221" spans="2:6" x14ac:dyDescent="0.25">
      <c r="B221" t="s">
        <v>3</v>
      </c>
      <c r="E221" s="8">
        <v>742.7</v>
      </c>
      <c r="F221" s="8"/>
    </row>
    <row r="222" spans="2:6" x14ac:dyDescent="0.25">
      <c r="B222" t="s">
        <v>4</v>
      </c>
      <c r="E222" s="8">
        <f>C205*C219</f>
        <v>28.59</v>
      </c>
      <c r="F222" s="8"/>
    </row>
    <row r="223" spans="2:6" x14ac:dyDescent="0.25">
      <c r="B223" t="s">
        <v>5</v>
      </c>
      <c r="E223" s="8">
        <v>592.99</v>
      </c>
      <c r="F223" s="8"/>
    </row>
    <row r="224" spans="2:6" x14ac:dyDescent="0.25">
      <c r="B224" t="s">
        <v>6</v>
      </c>
      <c r="E224" s="8">
        <v>331.58</v>
      </c>
      <c r="F224" s="8"/>
    </row>
    <row r="225" spans="2:9" ht="13.8" x14ac:dyDescent="0.25">
      <c r="B225" s="9"/>
      <c r="E225" s="14">
        <f>SUM(E221:E224)</f>
        <v>1695.8600000000001</v>
      </c>
      <c r="F225" s="14"/>
    </row>
    <row r="227" spans="2:9" x14ac:dyDescent="0.25">
      <c r="B227" s="15" t="s">
        <v>12</v>
      </c>
    </row>
    <row r="228" spans="2:9" x14ac:dyDescent="0.25">
      <c r="B228" t="s">
        <v>13</v>
      </c>
      <c r="E228" s="8">
        <v>100.03</v>
      </c>
      <c r="F228" s="8"/>
    </row>
    <row r="229" spans="2:9" x14ac:dyDescent="0.25">
      <c r="B229" t="s">
        <v>14</v>
      </c>
      <c r="E229" s="8">
        <v>142.89999999999998</v>
      </c>
      <c r="F229" s="8"/>
    </row>
    <row r="230" spans="2:9" x14ac:dyDescent="0.25">
      <c r="B230" t="s">
        <v>15</v>
      </c>
      <c r="E230" s="8">
        <v>2.2200000000000002</v>
      </c>
      <c r="F230" s="8"/>
    </row>
    <row r="231" spans="2:9" ht="13.8" thickBot="1" x14ac:dyDescent="0.3"/>
    <row r="232" spans="2:9" ht="15" thickTop="1" thickBot="1" x14ac:dyDescent="0.3">
      <c r="B232" s="5" t="s">
        <v>72</v>
      </c>
      <c r="E232" s="16">
        <f>12*E216+2*E225</f>
        <v>34439.56</v>
      </c>
      <c r="F232" s="117"/>
    </row>
    <row r="233" spans="2:9" ht="21.6" thickTop="1" x14ac:dyDescent="0.25">
      <c r="B233" s="17" t="s">
        <v>17</v>
      </c>
    </row>
    <row r="235" spans="2:9" x14ac:dyDescent="0.25">
      <c r="B235" s="18"/>
      <c r="C235" s="18"/>
      <c r="D235" s="18"/>
      <c r="E235" s="18"/>
      <c r="F235" s="18"/>
      <c r="G235" s="18"/>
      <c r="H235" s="18"/>
      <c r="I235" s="18"/>
    </row>
    <row r="238" spans="2:9" ht="22.5" customHeight="1" x14ac:dyDescent="0.4">
      <c r="B238" s="1" t="s">
        <v>69</v>
      </c>
    </row>
    <row r="240" spans="2:9" x14ac:dyDescent="0.25">
      <c r="B240" s="2" t="s">
        <v>0</v>
      </c>
      <c r="C240" s="3">
        <v>7</v>
      </c>
      <c r="E240" s="107" t="s">
        <v>67</v>
      </c>
      <c r="F240" s="107" t="s">
        <v>68</v>
      </c>
    </row>
    <row r="241" spans="2:6" x14ac:dyDescent="0.25">
      <c r="B241" s="2"/>
      <c r="C241" s="4"/>
    </row>
    <row r="242" spans="2:6" x14ac:dyDescent="0.25">
      <c r="B242" s="5" t="s">
        <v>1</v>
      </c>
      <c r="C242" s="6">
        <v>45.29</v>
      </c>
      <c r="D242" s="101">
        <v>45.41</v>
      </c>
    </row>
    <row r="243" spans="2:6" x14ac:dyDescent="0.25">
      <c r="B243" s="2"/>
    </row>
    <row r="244" spans="2:6" x14ac:dyDescent="0.25">
      <c r="B244" s="7" t="s">
        <v>2</v>
      </c>
    </row>
    <row r="245" spans="2:6" x14ac:dyDescent="0.25">
      <c r="B245" t="s">
        <v>3</v>
      </c>
      <c r="E245" s="8">
        <v>1177.08</v>
      </c>
      <c r="F245" s="8">
        <v>1179.96</v>
      </c>
    </row>
    <row r="246" spans="2:6" x14ac:dyDescent="0.25">
      <c r="B246" t="s">
        <v>4</v>
      </c>
      <c r="E246" s="8">
        <f>C240*C242</f>
        <v>317.02999999999997</v>
      </c>
      <c r="F246" s="8">
        <f>C240*D242</f>
        <v>317.87</v>
      </c>
    </row>
    <row r="247" spans="2:6" x14ac:dyDescent="0.25">
      <c r="B247" t="s">
        <v>5</v>
      </c>
      <c r="E247" s="8">
        <v>579.93999999999994</v>
      </c>
      <c r="F247" s="8">
        <v>581.36</v>
      </c>
    </row>
    <row r="248" spans="2:6" x14ac:dyDescent="0.25">
      <c r="B248" t="s">
        <v>6</v>
      </c>
      <c r="E248" s="8">
        <v>324.27999999999997</v>
      </c>
      <c r="F248" s="8">
        <v>325.07</v>
      </c>
    </row>
    <row r="249" spans="2:6" x14ac:dyDescent="0.25">
      <c r="B249" t="s">
        <v>8</v>
      </c>
      <c r="E249" s="8">
        <v>22.94</v>
      </c>
      <c r="F249" s="8">
        <v>23</v>
      </c>
    </row>
    <row r="250" spans="2:6" x14ac:dyDescent="0.25">
      <c r="B250" t="s">
        <v>9</v>
      </c>
      <c r="E250" s="8">
        <v>380.84</v>
      </c>
      <c r="F250" s="8">
        <v>381.77</v>
      </c>
    </row>
    <row r="251" spans="2:6" ht="13.8" x14ac:dyDescent="0.25">
      <c r="B251" s="9"/>
      <c r="E251" s="10">
        <f>SUM(E245:E250)</f>
        <v>2802.11</v>
      </c>
      <c r="F251" s="10">
        <f>SUM(F245:F250)</f>
        <v>2809.03</v>
      </c>
    </row>
    <row r="253" spans="2:6" x14ac:dyDescent="0.25">
      <c r="B253" s="7" t="s">
        <v>10</v>
      </c>
    </row>
    <row r="254" spans="2:6" x14ac:dyDescent="0.25">
      <c r="B254" s="11" t="s">
        <v>11</v>
      </c>
      <c r="C254" s="12">
        <v>27.95</v>
      </c>
      <c r="D254" s="103">
        <v>28.02</v>
      </c>
    </row>
    <row r="255" spans="2:6" x14ac:dyDescent="0.25">
      <c r="B255" s="13"/>
    </row>
    <row r="256" spans="2:6" x14ac:dyDescent="0.25">
      <c r="B256" t="s">
        <v>3</v>
      </c>
      <c r="E256" s="8">
        <v>726.35</v>
      </c>
      <c r="F256" s="8">
        <v>728.13</v>
      </c>
    </row>
    <row r="257" spans="2:9" x14ac:dyDescent="0.25">
      <c r="B257" t="s">
        <v>4</v>
      </c>
      <c r="E257" s="8">
        <f>C240*C254</f>
        <v>195.65</v>
      </c>
      <c r="F257" s="8">
        <f>C240*D254</f>
        <v>196.14</v>
      </c>
    </row>
    <row r="258" spans="2:9" x14ac:dyDescent="0.25">
      <c r="B258" t="s">
        <v>5</v>
      </c>
      <c r="E258" s="8">
        <v>579.93999999999994</v>
      </c>
      <c r="F258" s="8">
        <v>581.36</v>
      </c>
    </row>
    <row r="259" spans="2:9" x14ac:dyDescent="0.25">
      <c r="B259" t="s">
        <v>6</v>
      </c>
      <c r="E259" s="8">
        <v>324.27999999999997</v>
      </c>
      <c r="F259" s="8">
        <v>325.07</v>
      </c>
    </row>
    <row r="260" spans="2:9" ht="13.8" x14ac:dyDescent="0.25">
      <c r="B260" s="9"/>
      <c r="E260" s="14">
        <f>SUM(E256:E259)</f>
        <v>1826.22</v>
      </c>
      <c r="F260" s="14">
        <f>SUM(F256:F259)</f>
        <v>1830.7</v>
      </c>
    </row>
    <row r="262" spans="2:9" x14ac:dyDescent="0.25">
      <c r="B262" s="15" t="s">
        <v>12</v>
      </c>
    </row>
    <row r="263" spans="2:9" x14ac:dyDescent="0.25">
      <c r="B263" t="s">
        <v>13</v>
      </c>
      <c r="E263" s="8">
        <v>97.820000000000007</v>
      </c>
      <c r="F263" s="8">
        <v>98.06</v>
      </c>
    </row>
    <row r="264" spans="2:9" x14ac:dyDescent="0.25">
      <c r="B264" t="s">
        <v>14</v>
      </c>
      <c r="E264" s="8">
        <v>139.75</v>
      </c>
      <c r="F264" s="8">
        <v>140.09</v>
      </c>
    </row>
    <row r="265" spans="2:9" x14ac:dyDescent="0.25">
      <c r="B265" t="s">
        <v>15</v>
      </c>
      <c r="E265" s="8">
        <v>2.16</v>
      </c>
      <c r="F265" s="8">
        <v>2.17</v>
      </c>
    </row>
    <row r="266" spans="2:9" ht="13.8" thickBot="1" x14ac:dyDescent="0.3"/>
    <row r="267" spans="2:9" ht="15" thickTop="1" thickBot="1" x14ac:dyDescent="0.3">
      <c r="B267" s="5" t="s">
        <v>70</v>
      </c>
      <c r="E267" s="16">
        <f>12*E251+2*E260</f>
        <v>37277.760000000002</v>
      </c>
      <c r="F267" s="16">
        <f>6*E251+6*F251+E260+F260</f>
        <v>37323.759999999995</v>
      </c>
    </row>
    <row r="268" spans="2:9" ht="21.6" thickTop="1" x14ac:dyDescent="0.25">
      <c r="B268" s="17" t="s">
        <v>17</v>
      </c>
    </row>
    <row r="270" spans="2:9" x14ac:dyDescent="0.25">
      <c r="B270" s="18"/>
      <c r="C270" s="18"/>
      <c r="D270" s="18"/>
      <c r="E270" s="18"/>
      <c r="F270" s="18"/>
      <c r="G270" s="18"/>
      <c r="H270" s="18"/>
      <c r="I270" s="18"/>
    </row>
    <row r="274" spans="2:6" ht="22.5" customHeight="1" x14ac:dyDescent="0.4">
      <c r="B274" s="1" t="s">
        <v>65</v>
      </c>
    </row>
    <row r="276" spans="2:6" x14ac:dyDescent="0.25">
      <c r="B276" s="2" t="s">
        <v>0</v>
      </c>
      <c r="C276" s="3">
        <v>9</v>
      </c>
      <c r="E276" s="107" t="s">
        <v>67</v>
      </c>
      <c r="F276" s="107" t="s">
        <v>68</v>
      </c>
    </row>
    <row r="277" spans="2:6" x14ac:dyDescent="0.25">
      <c r="B277" s="2"/>
      <c r="C277" s="4"/>
    </row>
    <row r="278" spans="2:6" x14ac:dyDescent="0.25">
      <c r="B278" s="5" t="s">
        <v>1</v>
      </c>
      <c r="C278" s="6">
        <v>44.18</v>
      </c>
      <c r="D278" s="101">
        <v>44.29</v>
      </c>
    </row>
    <row r="279" spans="2:6" x14ac:dyDescent="0.25">
      <c r="B279" s="2"/>
    </row>
    <row r="280" spans="2:6" x14ac:dyDescent="0.25">
      <c r="B280" s="7" t="s">
        <v>2</v>
      </c>
    </row>
    <row r="281" spans="2:6" x14ac:dyDescent="0.25">
      <c r="B281" t="s">
        <v>3</v>
      </c>
      <c r="E281" s="8">
        <v>1148.3399999999999</v>
      </c>
      <c r="F281" s="8">
        <v>1151.1600000000001</v>
      </c>
    </row>
    <row r="282" spans="2:6" x14ac:dyDescent="0.25">
      <c r="B282" t="s">
        <v>4</v>
      </c>
      <c r="E282" s="8">
        <f>C276*C278</f>
        <v>397.62</v>
      </c>
      <c r="F282" s="8">
        <f>C276*D278</f>
        <v>398.61</v>
      </c>
    </row>
    <row r="283" spans="2:6" x14ac:dyDescent="0.25">
      <c r="B283" t="s">
        <v>5</v>
      </c>
      <c r="E283" s="8">
        <v>565.77</v>
      </c>
      <c r="F283" s="8">
        <v>567.16</v>
      </c>
    </row>
    <row r="284" spans="2:6" x14ac:dyDescent="0.25">
      <c r="B284" t="s">
        <v>6</v>
      </c>
      <c r="E284" s="8">
        <v>316.36</v>
      </c>
      <c r="F284" s="8">
        <v>317.14</v>
      </c>
    </row>
    <row r="285" spans="2:6" x14ac:dyDescent="0.25">
      <c r="B285" t="s">
        <v>8</v>
      </c>
      <c r="E285" s="8">
        <v>22.380000000000003</v>
      </c>
      <c r="F285" s="8">
        <v>22.430000000000003</v>
      </c>
    </row>
    <row r="286" spans="2:6" x14ac:dyDescent="0.25">
      <c r="B286" t="s">
        <v>9</v>
      </c>
      <c r="E286" s="8">
        <v>371.53999999999996</v>
      </c>
      <c r="F286" s="8">
        <v>372.45</v>
      </c>
    </row>
    <row r="287" spans="2:6" ht="13.8" x14ac:dyDescent="0.25">
      <c r="B287" s="9"/>
      <c r="E287" s="10">
        <f>SUM(E281:E286)</f>
        <v>2822.01</v>
      </c>
      <c r="F287" s="10">
        <f>SUM(F281:F286)</f>
        <v>2828.9499999999994</v>
      </c>
    </row>
    <row r="289" spans="2:8" x14ac:dyDescent="0.25">
      <c r="B289" s="7" t="s">
        <v>10</v>
      </c>
    </row>
    <row r="290" spans="2:8" x14ac:dyDescent="0.25">
      <c r="B290" s="11" t="s">
        <v>11</v>
      </c>
      <c r="C290" s="12">
        <v>27.26</v>
      </c>
      <c r="D290" s="103">
        <v>27.32</v>
      </c>
    </row>
    <row r="291" spans="2:8" x14ac:dyDescent="0.25">
      <c r="B291" s="13"/>
    </row>
    <row r="292" spans="2:8" x14ac:dyDescent="0.25">
      <c r="B292" t="s">
        <v>3</v>
      </c>
      <c r="E292" s="8">
        <v>708.61</v>
      </c>
      <c r="F292" s="8">
        <v>710.35</v>
      </c>
    </row>
    <row r="293" spans="2:8" x14ac:dyDescent="0.25">
      <c r="B293" t="s">
        <v>4</v>
      </c>
      <c r="E293" s="8">
        <f>C276*C290</f>
        <v>245.34</v>
      </c>
      <c r="F293" s="8">
        <f>C276*D290</f>
        <v>245.88</v>
      </c>
    </row>
    <row r="294" spans="2:8" x14ac:dyDescent="0.25">
      <c r="B294" t="s">
        <v>5</v>
      </c>
      <c r="E294" s="8">
        <v>565.77</v>
      </c>
      <c r="F294" s="8">
        <v>567.16</v>
      </c>
    </row>
    <row r="295" spans="2:8" x14ac:dyDescent="0.25">
      <c r="B295" t="s">
        <v>6</v>
      </c>
      <c r="E295" s="8">
        <v>316.36</v>
      </c>
      <c r="F295" s="8">
        <v>317.14</v>
      </c>
    </row>
    <row r="296" spans="2:8" ht="13.8" x14ac:dyDescent="0.25">
      <c r="B296" s="9"/>
      <c r="E296" s="14">
        <f>SUM(E292:E295)</f>
        <v>1836.08</v>
      </c>
      <c r="F296" s="14">
        <f>SUM(F292:F295)</f>
        <v>1840.5299999999997</v>
      </c>
    </row>
    <row r="298" spans="2:8" x14ac:dyDescent="0.25">
      <c r="B298" s="15" t="s">
        <v>12</v>
      </c>
    </row>
    <row r="299" spans="2:8" x14ac:dyDescent="0.25">
      <c r="B299" t="s">
        <v>13</v>
      </c>
      <c r="E299" s="8">
        <v>95.43</v>
      </c>
    </row>
    <row r="300" spans="2:8" x14ac:dyDescent="0.25">
      <c r="B300" t="s">
        <v>14</v>
      </c>
      <c r="E300" s="8">
        <v>136.32999999999998</v>
      </c>
    </row>
    <row r="301" spans="2:8" x14ac:dyDescent="0.25">
      <c r="B301" t="s">
        <v>15</v>
      </c>
      <c r="E301" s="8">
        <v>2.11</v>
      </c>
    </row>
    <row r="302" spans="2:8" ht="13.8" thickBot="1" x14ac:dyDescent="0.3"/>
    <row r="303" spans="2:8" ht="15" thickTop="1" thickBot="1" x14ac:dyDescent="0.3">
      <c r="B303" s="5" t="s">
        <v>66</v>
      </c>
      <c r="E303" s="16">
        <f>8*E287+1*E296+4*F287+1*F296</f>
        <v>37568.49</v>
      </c>
      <c r="F303" s="115"/>
      <c r="G303" s="100"/>
      <c r="H303" s="112"/>
    </row>
    <row r="304" spans="2:8" ht="21.6" thickTop="1" x14ac:dyDescent="0.25">
      <c r="B304" s="17" t="s">
        <v>17</v>
      </c>
    </row>
    <row r="306" spans="2:9" x14ac:dyDescent="0.25">
      <c r="B306" s="18"/>
      <c r="C306" s="18"/>
      <c r="D306" s="18"/>
      <c r="E306" s="18"/>
      <c r="F306" s="18"/>
      <c r="G306" s="18"/>
      <c r="H306" s="18"/>
      <c r="I306" s="18"/>
    </row>
    <row r="310" spans="2:9" ht="22.5" customHeight="1" x14ac:dyDescent="0.4">
      <c r="B310" s="1" t="s">
        <v>63</v>
      </c>
    </row>
    <row r="312" spans="2:9" x14ac:dyDescent="0.25">
      <c r="B312" s="2" t="s">
        <v>0</v>
      </c>
      <c r="C312" s="3">
        <v>9</v>
      </c>
    </row>
    <row r="313" spans="2:9" x14ac:dyDescent="0.25">
      <c r="B313" s="2"/>
      <c r="C313" s="4"/>
    </row>
    <row r="314" spans="2:9" x14ac:dyDescent="0.25">
      <c r="B314" s="5" t="s">
        <v>1</v>
      </c>
      <c r="C314" s="6">
        <v>43.519999999999996</v>
      </c>
    </row>
    <row r="315" spans="2:9" x14ac:dyDescent="0.25">
      <c r="B315" s="2"/>
    </row>
    <row r="316" spans="2:9" x14ac:dyDescent="0.25">
      <c r="B316" s="7" t="s">
        <v>2</v>
      </c>
    </row>
    <row r="317" spans="2:9" x14ac:dyDescent="0.25">
      <c r="B317" t="s">
        <v>3</v>
      </c>
      <c r="E317" s="8">
        <v>1131.3599999999999</v>
      </c>
    </row>
    <row r="318" spans="2:9" x14ac:dyDescent="0.25">
      <c r="B318" t="s">
        <v>4</v>
      </c>
      <c r="E318" s="8">
        <f>C312*C314</f>
        <v>391.67999999999995</v>
      </c>
    </row>
    <row r="319" spans="2:9" x14ac:dyDescent="0.25">
      <c r="B319" t="s">
        <v>5</v>
      </c>
      <c r="E319" s="8">
        <v>557.4</v>
      </c>
    </row>
    <row r="320" spans="2:9" x14ac:dyDescent="0.25">
      <c r="B320" t="s">
        <v>6</v>
      </c>
      <c r="E320" s="8">
        <v>311.68</v>
      </c>
    </row>
    <row r="321" spans="2:5" x14ac:dyDescent="0.25">
      <c r="B321" t="s">
        <v>8</v>
      </c>
      <c r="E321" s="8">
        <v>22.040000000000003</v>
      </c>
    </row>
    <row r="322" spans="2:5" x14ac:dyDescent="0.25">
      <c r="B322" t="s">
        <v>9</v>
      </c>
      <c r="E322" s="8">
        <v>366.03999999999996</v>
      </c>
    </row>
    <row r="323" spans="2:5" ht="13.8" x14ac:dyDescent="0.25">
      <c r="B323" s="9"/>
      <c r="E323" s="10">
        <f>SUM(E317:E322)</f>
        <v>2780.2</v>
      </c>
    </row>
    <row r="325" spans="2:5" x14ac:dyDescent="0.25">
      <c r="B325" s="7" t="s">
        <v>10</v>
      </c>
    </row>
    <row r="326" spans="2:5" x14ac:dyDescent="0.25">
      <c r="B326" s="11" t="s">
        <v>11</v>
      </c>
      <c r="C326" s="12">
        <v>26.85</v>
      </c>
    </row>
    <row r="327" spans="2:5" x14ac:dyDescent="0.25">
      <c r="B327" s="13"/>
    </row>
    <row r="328" spans="2:5" x14ac:dyDescent="0.25">
      <c r="B328" t="s">
        <v>3</v>
      </c>
      <c r="E328" s="8">
        <v>698.13</v>
      </c>
    </row>
    <row r="329" spans="2:5" x14ac:dyDescent="0.25">
      <c r="B329" t="s">
        <v>4</v>
      </c>
      <c r="E329" s="8">
        <f>C312*C326</f>
        <v>241.65</v>
      </c>
    </row>
    <row r="330" spans="2:5" x14ac:dyDescent="0.25">
      <c r="B330" t="s">
        <v>5</v>
      </c>
      <c r="E330" s="8">
        <v>557.4</v>
      </c>
    </row>
    <row r="331" spans="2:5" x14ac:dyDescent="0.25">
      <c r="B331" t="s">
        <v>6</v>
      </c>
      <c r="E331" s="8">
        <v>311.68</v>
      </c>
    </row>
    <row r="332" spans="2:5" ht="13.8" x14ac:dyDescent="0.25">
      <c r="B332" s="9"/>
      <c r="E332" s="14">
        <f>SUM(E328:E331)</f>
        <v>1808.86</v>
      </c>
    </row>
    <row r="334" spans="2:5" x14ac:dyDescent="0.25">
      <c r="B334" s="15" t="s">
        <v>12</v>
      </c>
    </row>
    <row r="335" spans="2:5" x14ac:dyDescent="0.25">
      <c r="B335" t="s">
        <v>13</v>
      </c>
      <c r="E335" s="8">
        <v>94.01</v>
      </c>
    </row>
    <row r="336" spans="2:5" x14ac:dyDescent="0.25">
      <c r="B336" t="s">
        <v>14</v>
      </c>
      <c r="E336" s="8">
        <v>134.31</v>
      </c>
    </row>
    <row r="337" spans="2:9" x14ac:dyDescent="0.25">
      <c r="B337" t="s">
        <v>15</v>
      </c>
      <c r="E337" s="8">
        <v>2.08</v>
      </c>
    </row>
    <row r="338" spans="2:9" ht="13.8" thickBot="1" x14ac:dyDescent="0.3"/>
    <row r="339" spans="2:9" ht="15" thickTop="1" thickBot="1" x14ac:dyDescent="0.3">
      <c r="B339" s="5" t="s">
        <v>64</v>
      </c>
      <c r="E339" s="16">
        <f>12*E323+2*E332</f>
        <v>36980.119999999995</v>
      </c>
    </row>
    <row r="340" spans="2:9" ht="21.6" thickTop="1" x14ac:dyDescent="0.25">
      <c r="B340" s="17" t="s">
        <v>17</v>
      </c>
    </row>
    <row r="342" spans="2:9" x14ac:dyDescent="0.25">
      <c r="B342" s="18"/>
      <c r="C342" s="18"/>
      <c r="D342" s="18"/>
      <c r="E342" s="18"/>
      <c r="F342" s="18"/>
      <c r="G342" s="18"/>
      <c r="H342" s="18"/>
      <c r="I342" s="18"/>
    </row>
    <row r="344" spans="2:9" ht="22.5" customHeight="1" x14ac:dyDescent="0.4">
      <c r="B344" s="1" t="s">
        <v>59</v>
      </c>
      <c r="C344" s="100"/>
    </row>
    <row r="346" spans="2:9" x14ac:dyDescent="0.25">
      <c r="B346" s="2" t="s">
        <v>0</v>
      </c>
      <c r="C346" s="78">
        <v>9</v>
      </c>
    </row>
    <row r="347" spans="2:9" x14ac:dyDescent="0.25">
      <c r="B347" s="2"/>
    </row>
    <row r="348" spans="2:9" x14ac:dyDescent="0.25">
      <c r="B348" s="5" t="s">
        <v>1</v>
      </c>
      <c r="C348" s="5">
        <v>43.08</v>
      </c>
    </row>
    <row r="349" spans="2:9" x14ac:dyDescent="0.25">
      <c r="B349" s="2"/>
    </row>
    <row r="350" spans="2:9" x14ac:dyDescent="0.25">
      <c r="B350" s="7" t="s">
        <v>2</v>
      </c>
    </row>
    <row r="351" spans="2:9" x14ac:dyDescent="0.25">
      <c r="B351" t="s">
        <v>3</v>
      </c>
      <c r="E351" s="8">
        <v>1120.1500000000001</v>
      </c>
    </row>
    <row r="352" spans="2:9" x14ac:dyDescent="0.25">
      <c r="B352" t="s">
        <v>4</v>
      </c>
      <c r="E352" s="8">
        <f>C346*C348</f>
        <v>387.71999999999997</v>
      </c>
    </row>
    <row r="353" spans="2:5" x14ac:dyDescent="0.25">
      <c r="B353" t="s">
        <v>5</v>
      </c>
      <c r="E353" s="8">
        <v>551.88</v>
      </c>
    </row>
    <row r="354" spans="2:5" x14ac:dyDescent="0.25">
      <c r="B354" t="s">
        <v>6</v>
      </c>
      <c r="E354" s="8">
        <v>308.58999999999997</v>
      </c>
    </row>
    <row r="355" spans="2:5" x14ac:dyDescent="0.25">
      <c r="B355" t="s">
        <v>8</v>
      </c>
      <c r="E355" s="8">
        <v>21.82</v>
      </c>
    </row>
    <row r="356" spans="2:5" x14ac:dyDescent="0.25">
      <c r="B356" t="s">
        <v>9</v>
      </c>
      <c r="E356" s="8">
        <v>362.40999999999997</v>
      </c>
    </row>
    <row r="357" spans="2:5" ht="13.8" x14ac:dyDescent="0.25">
      <c r="B357" s="9"/>
      <c r="E357" s="10">
        <f>SUM(E351:E356)</f>
        <v>2752.57</v>
      </c>
    </row>
    <row r="359" spans="2:5" x14ac:dyDescent="0.25">
      <c r="B359" s="7" t="s">
        <v>10</v>
      </c>
    </row>
    <row r="360" spans="2:5" x14ac:dyDescent="0.25">
      <c r="B360" s="11" t="s">
        <v>56</v>
      </c>
      <c r="C360" s="11">
        <v>26.580000000000002</v>
      </c>
    </row>
    <row r="362" spans="2:5" x14ac:dyDescent="0.25">
      <c r="B362" t="s">
        <v>3</v>
      </c>
      <c r="E362" s="8">
        <v>691.21</v>
      </c>
    </row>
    <row r="363" spans="2:5" x14ac:dyDescent="0.25">
      <c r="B363" t="s">
        <v>4</v>
      </c>
      <c r="E363" s="8">
        <f>C346*C360</f>
        <v>239.22000000000003</v>
      </c>
    </row>
    <row r="364" spans="2:5" x14ac:dyDescent="0.25">
      <c r="B364" t="s">
        <v>5</v>
      </c>
      <c r="E364" s="8">
        <v>551.88</v>
      </c>
    </row>
    <row r="365" spans="2:5" x14ac:dyDescent="0.25">
      <c r="B365" t="s">
        <v>6</v>
      </c>
      <c r="E365" s="8">
        <v>308.58999999999997</v>
      </c>
    </row>
    <row r="366" spans="2:5" ht="13.8" x14ac:dyDescent="0.25">
      <c r="B366" s="9"/>
      <c r="E366" s="14">
        <f>SUM(E362:E365)</f>
        <v>1790.8999999999999</v>
      </c>
    </row>
    <row r="368" spans="2:5" x14ac:dyDescent="0.25">
      <c r="B368" s="15" t="s">
        <v>12</v>
      </c>
    </row>
    <row r="369" spans="2:9" x14ac:dyDescent="0.25">
      <c r="B369" t="s">
        <v>13</v>
      </c>
      <c r="E369" s="8">
        <v>93.070000000000007</v>
      </c>
    </row>
    <row r="370" spans="2:9" x14ac:dyDescent="0.25">
      <c r="B370" t="s">
        <v>14</v>
      </c>
      <c r="E370" s="8">
        <v>132.97999999999999</v>
      </c>
    </row>
    <row r="371" spans="2:9" x14ac:dyDescent="0.25">
      <c r="B371" t="s">
        <v>15</v>
      </c>
      <c r="E371" s="8">
        <v>2.0699999999999998</v>
      </c>
    </row>
    <row r="372" spans="2:9" ht="13.8" thickBot="1" x14ac:dyDescent="0.3"/>
    <row r="373" spans="2:9" ht="15" thickTop="1" thickBot="1" x14ac:dyDescent="0.3">
      <c r="B373" s="5" t="s">
        <v>61</v>
      </c>
      <c r="E373" s="16">
        <f>12*E357+2*E366</f>
        <v>36612.640000000007</v>
      </c>
    </row>
    <row r="374" spans="2:9" ht="21.6" thickTop="1" x14ac:dyDescent="0.25">
      <c r="B374" s="17" t="s">
        <v>17</v>
      </c>
    </row>
    <row r="375" spans="2:9" x14ac:dyDescent="0.25">
      <c r="B375" s="17"/>
    </row>
    <row r="376" spans="2:9" x14ac:dyDescent="0.25">
      <c r="B376" s="18"/>
      <c r="C376" s="18"/>
      <c r="D376" s="18"/>
      <c r="E376" s="18"/>
      <c r="F376" s="18"/>
      <c r="G376" s="18"/>
      <c r="H376" s="18"/>
      <c r="I376" s="18"/>
    </row>
    <row r="378" spans="2:9" ht="22.5" customHeight="1" x14ac:dyDescent="0.4">
      <c r="B378" s="1" t="s">
        <v>60</v>
      </c>
      <c r="C378" s="99"/>
    </row>
    <row r="380" spans="2:9" x14ac:dyDescent="0.25">
      <c r="B380" s="2" t="s">
        <v>0</v>
      </c>
      <c r="C380" s="78">
        <v>6</v>
      </c>
    </row>
    <row r="381" spans="2:9" x14ac:dyDescent="0.25">
      <c r="B381" s="2"/>
    </row>
    <row r="382" spans="2:9" x14ac:dyDescent="0.25">
      <c r="B382" s="5" t="s">
        <v>1</v>
      </c>
      <c r="C382" s="5">
        <v>42.65</v>
      </c>
    </row>
    <row r="383" spans="2:9" x14ac:dyDescent="0.25">
      <c r="B383" s="2"/>
    </row>
    <row r="384" spans="2:9" x14ac:dyDescent="0.25">
      <c r="B384" s="7" t="s">
        <v>2</v>
      </c>
    </row>
    <row r="385" spans="2:5" x14ac:dyDescent="0.25">
      <c r="B385" t="s">
        <v>3</v>
      </c>
      <c r="E385" s="8">
        <v>1109.05</v>
      </c>
    </row>
    <row r="386" spans="2:5" x14ac:dyDescent="0.25">
      <c r="B386" t="s">
        <v>4</v>
      </c>
      <c r="E386" s="8">
        <f>C380*C382</f>
        <v>255.89999999999998</v>
      </c>
    </row>
    <row r="387" spans="2:5" x14ac:dyDescent="0.25">
      <c r="B387" t="s">
        <v>5</v>
      </c>
      <c r="E387" s="8">
        <v>546.41</v>
      </c>
    </row>
    <row r="388" spans="2:5" x14ac:dyDescent="0.25">
      <c r="B388" t="s">
        <v>6</v>
      </c>
      <c r="E388" s="8">
        <v>305.52999999999997</v>
      </c>
    </row>
    <row r="389" spans="2:5" x14ac:dyDescent="0.25">
      <c r="B389" t="s">
        <v>8</v>
      </c>
      <c r="E389" s="8">
        <v>21.6</v>
      </c>
    </row>
    <row r="390" spans="2:5" x14ac:dyDescent="0.25">
      <c r="B390" t="s">
        <v>9</v>
      </c>
      <c r="E390" s="8">
        <v>358.82</v>
      </c>
    </row>
    <row r="391" spans="2:5" ht="13.8" x14ac:dyDescent="0.25">
      <c r="B391" s="9"/>
      <c r="E391" s="10">
        <f>SUM(E385:E390)</f>
        <v>2597.3099999999995</v>
      </c>
    </row>
    <row r="393" spans="2:5" x14ac:dyDescent="0.25">
      <c r="B393" s="7" t="s">
        <v>10</v>
      </c>
    </row>
    <row r="394" spans="2:5" x14ac:dyDescent="0.25">
      <c r="B394" s="11" t="s">
        <v>56</v>
      </c>
      <c r="C394" s="11">
        <v>26.31</v>
      </c>
    </row>
    <row r="396" spans="2:5" x14ac:dyDescent="0.25">
      <c r="B396" t="s">
        <v>3</v>
      </c>
      <c r="E396" s="8">
        <v>684.36</v>
      </c>
    </row>
    <row r="397" spans="2:5" x14ac:dyDescent="0.25">
      <c r="B397" t="s">
        <v>4</v>
      </c>
      <c r="E397" s="8">
        <f>C380*C394</f>
        <v>157.85999999999999</v>
      </c>
    </row>
    <row r="398" spans="2:5" x14ac:dyDescent="0.25">
      <c r="B398" t="s">
        <v>5</v>
      </c>
      <c r="E398" s="8">
        <v>546.41</v>
      </c>
    </row>
    <row r="399" spans="2:5" x14ac:dyDescent="0.25">
      <c r="B399" t="s">
        <v>6</v>
      </c>
      <c r="E399" s="8">
        <v>305.52999999999997</v>
      </c>
    </row>
    <row r="400" spans="2:5" ht="13.8" x14ac:dyDescent="0.25">
      <c r="B400" s="9"/>
      <c r="E400" s="14">
        <f>SUM(E396:E399)</f>
        <v>1694.16</v>
      </c>
    </row>
    <row r="402" spans="2:9" x14ac:dyDescent="0.25">
      <c r="B402" s="15" t="s">
        <v>12</v>
      </c>
    </row>
    <row r="403" spans="2:9" x14ac:dyDescent="0.25">
      <c r="B403" t="s">
        <v>13</v>
      </c>
      <c r="E403" s="8">
        <v>92.14</v>
      </c>
    </row>
    <row r="404" spans="2:9" x14ac:dyDescent="0.25">
      <c r="B404" t="s">
        <v>14</v>
      </c>
      <c r="E404" s="8">
        <v>131.66</v>
      </c>
    </row>
    <row r="405" spans="2:9" x14ac:dyDescent="0.25">
      <c r="B405" t="s">
        <v>15</v>
      </c>
      <c r="E405" s="8">
        <v>2.16</v>
      </c>
    </row>
    <row r="406" spans="2:9" ht="13.8" thickBot="1" x14ac:dyDescent="0.3"/>
    <row r="407" spans="2:9" ht="15" thickTop="1" thickBot="1" x14ac:dyDescent="0.3">
      <c r="B407" s="5" t="s">
        <v>62</v>
      </c>
      <c r="E407" s="16">
        <f>12*E391+2*E400</f>
        <v>34556.039999999994</v>
      </c>
    </row>
    <row r="408" spans="2:9" ht="21.6" thickTop="1" x14ac:dyDescent="0.25">
      <c r="B408" s="17" t="s">
        <v>17</v>
      </c>
    </row>
    <row r="410" spans="2:9" x14ac:dyDescent="0.25">
      <c r="B410" s="18"/>
      <c r="C410" s="18"/>
      <c r="D410" s="18"/>
      <c r="E410" s="18"/>
      <c r="F410" s="18"/>
      <c r="G410" s="18"/>
      <c r="H410" s="18"/>
      <c r="I410" s="18"/>
    </row>
    <row r="412" spans="2:9" ht="21" x14ac:dyDescent="0.4">
      <c r="B412" s="1" t="s">
        <v>18</v>
      </c>
    </row>
    <row r="414" spans="2:9" x14ac:dyDescent="0.25">
      <c r="B414" s="2" t="s">
        <v>0</v>
      </c>
      <c r="C414" s="19">
        <v>5</v>
      </c>
    </row>
    <row r="415" spans="2:9" x14ac:dyDescent="0.25">
      <c r="B415" s="2"/>
      <c r="C415" s="4"/>
    </row>
    <row r="416" spans="2:9" x14ac:dyDescent="0.25">
      <c r="B416" s="5" t="s">
        <v>19</v>
      </c>
      <c r="C416" s="6">
        <v>42.65</v>
      </c>
    </row>
    <row r="417" spans="2:9" x14ac:dyDescent="0.25">
      <c r="B417" s="2"/>
    </row>
    <row r="418" spans="2:9" x14ac:dyDescent="0.25">
      <c r="B418" s="20" t="s">
        <v>2</v>
      </c>
      <c r="C418" s="13"/>
      <c r="D418" s="13"/>
      <c r="E418" s="21" t="s">
        <v>18</v>
      </c>
      <c r="F418" s="22"/>
      <c r="G418" s="13"/>
      <c r="H418" s="22"/>
      <c r="I418" s="22"/>
    </row>
    <row r="419" spans="2:9" x14ac:dyDescent="0.25">
      <c r="B419" t="s">
        <v>3</v>
      </c>
      <c r="E419" s="23">
        <v>1109.05</v>
      </c>
      <c r="F419" s="8"/>
      <c r="G419" s="24"/>
      <c r="H419" s="25"/>
      <c r="I419" s="26"/>
    </row>
    <row r="420" spans="2:9" x14ac:dyDescent="0.25">
      <c r="B420" t="s">
        <v>4</v>
      </c>
      <c r="E420" s="23">
        <f>C414*C416</f>
        <v>213.25</v>
      </c>
      <c r="F420" s="8"/>
      <c r="G420" s="24"/>
      <c r="H420" s="25"/>
      <c r="I420" s="26"/>
    </row>
    <row r="421" spans="2:9" x14ac:dyDescent="0.25">
      <c r="B421" t="s">
        <v>5</v>
      </c>
      <c r="E421" s="23">
        <v>546.41</v>
      </c>
      <c r="F421" s="8"/>
      <c r="G421" s="24"/>
      <c r="H421" s="25"/>
      <c r="I421" s="26"/>
    </row>
    <row r="422" spans="2:9" x14ac:dyDescent="0.25">
      <c r="B422" t="s">
        <v>6</v>
      </c>
      <c r="E422" s="23">
        <v>305.52999999999997</v>
      </c>
      <c r="F422" s="8"/>
      <c r="G422" s="24"/>
      <c r="H422" s="25"/>
      <c r="I422" s="26"/>
    </row>
    <row r="423" spans="2:9" x14ac:dyDescent="0.25">
      <c r="B423" t="s">
        <v>8</v>
      </c>
      <c r="E423" s="23">
        <v>21.6</v>
      </c>
      <c r="F423" s="8"/>
      <c r="G423" s="24"/>
      <c r="H423" s="25"/>
      <c r="I423" s="26"/>
    </row>
    <row r="424" spans="2:9" x14ac:dyDescent="0.25">
      <c r="B424" t="s">
        <v>9</v>
      </c>
      <c r="E424" s="23">
        <v>358.82</v>
      </c>
      <c r="F424" s="8"/>
      <c r="G424" s="24"/>
      <c r="H424" s="25"/>
      <c r="I424" s="26"/>
    </row>
    <row r="425" spans="2:9" ht="13.8" x14ac:dyDescent="0.25">
      <c r="B425" s="9"/>
      <c r="C425" s="9"/>
      <c r="D425" s="9"/>
      <c r="E425" s="27">
        <f>SUM(E419:E424)</f>
        <v>2554.66</v>
      </c>
      <c r="F425" s="28"/>
      <c r="G425" s="29"/>
      <c r="H425" s="30"/>
      <c r="I425" s="30"/>
    </row>
    <row r="426" spans="2:9" ht="13.8" x14ac:dyDescent="0.25">
      <c r="B426" s="9"/>
      <c r="C426" s="9"/>
      <c r="D426" s="9"/>
      <c r="E426" s="27"/>
      <c r="F426" s="28"/>
      <c r="G426" s="29"/>
      <c r="H426" s="30"/>
      <c r="I426" s="30"/>
    </row>
    <row r="428" spans="2:9" x14ac:dyDescent="0.25">
      <c r="B428" s="5" t="s">
        <v>20</v>
      </c>
      <c r="C428" s="6">
        <v>26.31</v>
      </c>
      <c r="D428" s="5"/>
      <c r="E428" s="5" t="s">
        <v>21</v>
      </c>
      <c r="F428" s="6">
        <v>684.36</v>
      </c>
    </row>
    <row r="430" spans="2:9" x14ac:dyDescent="0.25">
      <c r="B430" s="31" t="s">
        <v>10</v>
      </c>
      <c r="D430" s="13"/>
      <c r="E430" s="32" t="s">
        <v>57</v>
      </c>
      <c r="F430" s="22" t="s">
        <v>23</v>
      </c>
      <c r="G430" s="22"/>
      <c r="H430" s="22"/>
      <c r="I430" s="22"/>
    </row>
    <row r="431" spans="2:9" x14ac:dyDescent="0.25">
      <c r="B431" t="s">
        <v>3</v>
      </c>
      <c r="E431" s="8">
        <v>684.36</v>
      </c>
      <c r="F431" s="33">
        <v>0</v>
      </c>
      <c r="H431" s="25"/>
      <c r="I431" s="26"/>
    </row>
    <row r="432" spans="2:9" x14ac:dyDescent="0.25">
      <c r="B432" t="s">
        <v>4</v>
      </c>
      <c r="E432" s="8">
        <f>C414*C428</f>
        <v>131.54999999999998</v>
      </c>
      <c r="F432" s="33">
        <v>0</v>
      </c>
      <c r="H432" s="25"/>
      <c r="I432" s="26"/>
    </row>
    <row r="433" spans="2:11" x14ac:dyDescent="0.25">
      <c r="B433" t="s">
        <v>5</v>
      </c>
      <c r="E433" s="8">
        <v>546.41</v>
      </c>
      <c r="F433" s="33">
        <v>0</v>
      </c>
      <c r="H433" s="25"/>
      <c r="I433" s="26"/>
    </row>
    <row r="434" spans="2:11" x14ac:dyDescent="0.25">
      <c r="B434" t="s">
        <v>6</v>
      </c>
      <c r="E434" s="8">
        <v>305.52999999999997</v>
      </c>
      <c r="F434" s="33">
        <v>0</v>
      </c>
      <c r="H434" s="25"/>
      <c r="I434" s="26"/>
    </row>
    <row r="435" spans="2:11" ht="13.8" x14ac:dyDescent="0.25">
      <c r="B435" s="9"/>
      <c r="C435" s="9"/>
      <c r="D435" s="9"/>
      <c r="E435" s="28">
        <f>SUM(E431:E434)</f>
        <v>1667.85</v>
      </c>
      <c r="F435" s="34">
        <f>SUM(F431:F434)</f>
        <v>0</v>
      </c>
      <c r="G435" s="9"/>
      <c r="H435" s="9"/>
      <c r="I435" s="30"/>
    </row>
    <row r="437" spans="2:11" x14ac:dyDescent="0.25">
      <c r="B437" s="15" t="s">
        <v>12</v>
      </c>
      <c r="D437" s="13"/>
      <c r="E437" s="32" t="s">
        <v>18</v>
      </c>
      <c r="F437" s="22"/>
      <c r="G437" s="22"/>
      <c r="H437" s="22"/>
      <c r="I437" s="22"/>
    </row>
    <row r="438" spans="2:11" x14ac:dyDescent="0.25">
      <c r="B438" t="s">
        <v>13</v>
      </c>
      <c r="E438" s="8">
        <v>92.14</v>
      </c>
      <c r="F438" s="8"/>
      <c r="G438" s="36"/>
      <c r="H438" s="25"/>
      <c r="I438" s="26"/>
    </row>
    <row r="439" spans="2:11" x14ac:dyDescent="0.25">
      <c r="B439" t="s">
        <v>14</v>
      </c>
      <c r="E439" s="8">
        <v>131.66</v>
      </c>
      <c r="F439" s="8"/>
      <c r="G439" s="36"/>
      <c r="H439" s="25"/>
      <c r="I439" s="26"/>
    </row>
    <row r="440" spans="2:11" x14ac:dyDescent="0.25">
      <c r="B440" t="s">
        <v>15</v>
      </c>
      <c r="E440" s="8">
        <v>2.16</v>
      </c>
      <c r="F440" s="8"/>
      <c r="G440" s="36"/>
      <c r="H440" s="25"/>
      <c r="I440" s="26"/>
    </row>
    <row r="441" spans="2:11" ht="13.8" thickBot="1" x14ac:dyDescent="0.3"/>
    <row r="442" spans="2:11" ht="15" thickTop="1" thickBot="1" x14ac:dyDescent="0.3">
      <c r="B442" s="5" t="s">
        <v>24</v>
      </c>
      <c r="E442" s="16">
        <f>12*E425+2*E435</f>
        <v>33991.619999999995</v>
      </c>
    </row>
    <row r="443" spans="2:11" ht="21.6" thickTop="1" x14ac:dyDescent="0.25">
      <c r="B443" s="37" t="s">
        <v>17</v>
      </c>
      <c r="E443" s="38"/>
    </row>
    <row r="444" spans="2:11" x14ac:dyDescent="0.25">
      <c r="E444" s="38"/>
      <c r="F444" s="79" t="s">
        <v>25</v>
      </c>
      <c r="G444" s="13">
        <f>E447/E442</f>
        <v>0.95093349478489109</v>
      </c>
      <c r="H444" s="80" t="s">
        <v>26</v>
      </c>
    </row>
    <row r="445" spans="2:11" ht="13.8" x14ac:dyDescent="0.25">
      <c r="E445" s="38"/>
      <c r="F445" s="81">
        <f>E442-E447</f>
        <v>1667.8499999999985</v>
      </c>
      <c r="G445" s="13"/>
      <c r="H445" s="82">
        <f>1-G444</f>
        <v>4.9066505215108913E-2</v>
      </c>
    </row>
    <row r="446" spans="2:11" ht="13.8" thickBot="1" x14ac:dyDescent="0.3">
      <c r="E446" s="38"/>
    </row>
    <row r="447" spans="2:11" ht="15" thickTop="1" thickBot="1" x14ac:dyDescent="0.3">
      <c r="B447" s="11" t="s">
        <v>27</v>
      </c>
      <c r="C447" s="11"/>
      <c r="D447" s="11"/>
      <c r="E447" s="45">
        <f>12*E425+E435</f>
        <v>32323.769999999997</v>
      </c>
      <c r="K447" s="36"/>
    </row>
    <row r="448" spans="2:11" ht="21.6" thickTop="1" x14ac:dyDescent="0.25">
      <c r="B448" s="37" t="s">
        <v>17</v>
      </c>
      <c r="G448">
        <f>E447/E537</f>
        <v>0.8820347850099951</v>
      </c>
    </row>
    <row r="449" spans="2:11" x14ac:dyDescent="0.25">
      <c r="G449">
        <f>E450/C450</f>
        <v>0.88753792846589841</v>
      </c>
      <c r="K449" s="46"/>
    </row>
    <row r="450" spans="2:11" hidden="1" x14ac:dyDescent="0.25">
      <c r="C450" s="26">
        <f>E442/1568</f>
        <v>21.678329081632651</v>
      </c>
      <c r="D450" s="26">
        <f>E442/1680</f>
        <v>20.23310714285714</v>
      </c>
      <c r="E450" s="26">
        <f>E447/1680</f>
        <v>19.240339285714285</v>
      </c>
      <c r="G450">
        <f>D450/C450</f>
        <v>0.93333333333333335</v>
      </c>
      <c r="K450" s="46"/>
    </row>
    <row r="451" spans="2:11" x14ac:dyDescent="0.25">
      <c r="C451" s="26"/>
      <c r="D451" s="26"/>
      <c r="E451" s="26"/>
      <c r="K451" s="46"/>
    </row>
    <row r="452" spans="2:11" ht="13.8" thickBot="1" x14ac:dyDescent="0.3">
      <c r="C452" s="26"/>
      <c r="D452" s="26"/>
      <c r="K452" s="46"/>
    </row>
    <row r="453" spans="2:11" ht="14.4" thickTop="1" x14ac:dyDescent="0.25">
      <c r="B453" s="47" t="s">
        <v>28</v>
      </c>
      <c r="C453" s="48" t="s">
        <v>29</v>
      </c>
      <c r="D453" s="49" t="s">
        <v>30</v>
      </c>
      <c r="E453" s="50"/>
      <c r="F453" s="50"/>
      <c r="G453" s="51"/>
      <c r="H453" s="52">
        <f>1-G450</f>
        <v>6.6666666666666652E-2</v>
      </c>
      <c r="K453" s="46"/>
    </row>
    <row r="454" spans="2:11" ht="13.8" x14ac:dyDescent="0.25">
      <c r="B454" s="47" t="s">
        <v>31</v>
      </c>
      <c r="C454" s="53"/>
      <c r="D454" s="54"/>
      <c r="E454" s="54"/>
      <c r="F454" s="54"/>
      <c r="G454" s="54"/>
      <c r="H454" s="55"/>
      <c r="K454" s="46"/>
    </row>
    <row r="455" spans="2:11" ht="14.4" thickBot="1" x14ac:dyDescent="0.3">
      <c r="B455" s="47" t="s">
        <v>32</v>
      </c>
      <c r="C455" s="56" t="s">
        <v>33</v>
      </c>
      <c r="D455" s="57" t="s">
        <v>34</v>
      </c>
      <c r="E455" s="58"/>
      <c r="F455" s="58"/>
      <c r="G455" s="59"/>
      <c r="H455" s="60">
        <f>1-G449</f>
        <v>0.11246207153410159</v>
      </c>
      <c r="K455" s="46"/>
    </row>
    <row r="456" spans="2:11" ht="13.8" thickTop="1" x14ac:dyDescent="0.25"/>
    <row r="457" spans="2:11" ht="13.8" thickBot="1" x14ac:dyDescent="0.3"/>
    <row r="458" spans="2:11" s="65" customFormat="1" ht="20.399999999999999" thickTop="1" thickBot="1" x14ac:dyDescent="0.4">
      <c r="B458" s="61" t="s">
        <v>35</v>
      </c>
      <c r="C458" s="62"/>
      <c r="D458" s="62"/>
      <c r="E458" s="62"/>
      <c r="F458" s="63">
        <f>E537-E447</f>
        <v>4323.0500000000102</v>
      </c>
      <c r="G458" s="62"/>
      <c r="H458" s="64">
        <f>1-G448</f>
        <v>0.1179652149900049</v>
      </c>
    </row>
    <row r="459" spans="2:11" s="86" customFormat="1" ht="12.75" customHeight="1" thickTop="1" x14ac:dyDescent="0.35">
      <c r="B459" s="83"/>
      <c r="C459" s="83"/>
      <c r="D459" s="83"/>
      <c r="E459" s="83"/>
      <c r="F459" s="84"/>
      <c r="G459" s="83"/>
      <c r="H459" s="85"/>
    </row>
    <row r="460" spans="2:11" x14ac:dyDescent="0.25">
      <c r="B460" s="18"/>
      <c r="C460" s="18"/>
      <c r="D460" s="18"/>
      <c r="E460" s="18"/>
      <c r="F460" s="18"/>
      <c r="G460" s="18"/>
      <c r="H460" s="18"/>
      <c r="I460" s="18"/>
    </row>
    <row r="462" spans="2:11" ht="22.5" customHeight="1" x14ac:dyDescent="0.4">
      <c r="B462" s="1" t="s">
        <v>36</v>
      </c>
    </row>
    <row r="464" spans="2:11" x14ac:dyDescent="0.25">
      <c r="B464" s="2" t="s">
        <v>0</v>
      </c>
      <c r="C464" s="78">
        <v>5</v>
      </c>
    </row>
    <row r="465" spans="2:5" x14ac:dyDescent="0.25">
      <c r="B465" s="2"/>
    </row>
    <row r="466" spans="2:5" x14ac:dyDescent="0.25">
      <c r="B466" s="5" t="s">
        <v>1</v>
      </c>
      <c r="C466" s="5">
        <v>42.65</v>
      </c>
    </row>
    <row r="467" spans="2:5" x14ac:dyDescent="0.25">
      <c r="B467" s="2"/>
    </row>
    <row r="468" spans="2:5" x14ac:dyDescent="0.25">
      <c r="B468" s="7" t="s">
        <v>2</v>
      </c>
    </row>
    <row r="469" spans="2:5" x14ac:dyDescent="0.25">
      <c r="B469" t="s">
        <v>3</v>
      </c>
      <c r="E469" s="8">
        <v>1109.05</v>
      </c>
    </row>
    <row r="470" spans="2:5" x14ac:dyDescent="0.25">
      <c r="B470" t="s">
        <v>4</v>
      </c>
      <c r="E470" s="8">
        <f>C464*C466</f>
        <v>213.25</v>
      </c>
    </row>
    <row r="471" spans="2:5" x14ac:dyDescent="0.25">
      <c r="B471" t="s">
        <v>5</v>
      </c>
      <c r="E471" s="8">
        <v>546.41</v>
      </c>
    </row>
    <row r="472" spans="2:5" x14ac:dyDescent="0.25">
      <c r="B472" t="s">
        <v>6</v>
      </c>
      <c r="E472" s="8">
        <v>305.52999999999997</v>
      </c>
    </row>
    <row r="473" spans="2:5" x14ac:dyDescent="0.25">
      <c r="B473" t="s">
        <v>8</v>
      </c>
      <c r="E473" s="8">
        <v>21.6</v>
      </c>
    </row>
    <row r="474" spans="2:5" x14ac:dyDescent="0.25">
      <c r="B474" t="s">
        <v>9</v>
      </c>
      <c r="E474" s="8">
        <v>358.82</v>
      </c>
    </row>
    <row r="475" spans="2:5" ht="13.8" x14ac:dyDescent="0.25">
      <c r="B475" s="9"/>
      <c r="E475" s="10">
        <f>SUM(E469:E474)</f>
        <v>2554.66</v>
      </c>
    </row>
    <row r="477" spans="2:5" x14ac:dyDescent="0.25">
      <c r="B477" s="7" t="s">
        <v>10</v>
      </c>
    </row>
    <row r="478" spans="2:5" x14ac:dyDescent="0.25">
      <c r="B478" s="11" t="s">
        <v>56</v>
      </c>
      <c r="C478" s="11">
        <v>26.31</v>
      </c>
    </row>
    <row r="480" spans="2:5" x14ac:dyDescent="0.25">
      <c r="B480" t="s">
        <v>3</v>
      </c>
      <c r="E480" s="8">
        <v>684.36</v>
      </c>
    </row>
    <row r="481" spans="2:5" x14ac:dyDescent="0.25">
      <c r="B481" t="s">
        <v>4</v>
      </c>
      <c r="E481" s="8">
        <f>C464*C478</f>
        <v>131.54999999999998</v>
      </c>
    </row>
    <row r="482" spans="2:5" x14ac:dyDescent="0.25">
      <c r="B482" t="s">
        <v>5</v>
      </c>
      <c r="E482" s="8">
        <v>546.41</v>
      </c>
    </row>
    <row r="483" spans="2:5" x14ac:dyDescent="0.25">
      <c r="B483" t="s">
        <v>6</v>
      </c>
      <c r="E483" s="8">
        <v>305.52999999999997</v>
      </c>
    </row>
    <row r="484" spans="2:5" ht="13.8" x14ac:dyDescent="0.25">
      <c r="B484" s="9"/>
      <c r="E484" s="14">
        <f>SUM(E480:E483)</f>
        <v>1667.85</v>
      </c>
    </row>
    <row r="486" spans="2:5" x14ac:dyDescent="0.25">
      <c r="B486" s="15" t="s">
        <v>12</v>
      </c>
    </row>
    <row r="487" spans="2:5" x14ac:dyDescent="0.25">
      <c r="B487" t="s">
        <v>13</v>
      </c>
      <c r="E487" s="8">
        <v>92.14</v>
      </c>
    </row>
    <row r="488" spans="2:5" x14ac:dyDescent="0.25">
      <c r="B488" t="s">
        <v>14</v>
      </c>
      <c r="E488" s="8">
        <v>131.66</v>
      </c>
    </row>
    <row r="489" spans="2:5" x14ac:dyDescent="0.25">
      <c r="B489" t="s">
        <v>15</v>
      </c>
      <c r="E489" s="8">
        <v>2.16</v>
      </c>
    </row>
    <row r="490" spans="2:5" ht="13.8" thickBot="1" x14ac:dyDescent="0.3"/>
    <row r="491" spans="2:5" ht="15" thickTop="1" thickBot="1" x14ac:dyDescent="0.3">
      <c r="B491" s="5" t="s">
        <v>37</v>
      </c>
      <c r="E491" s="16">
        <f>12*E475+2*E484</f>
        <v>33991.619999999995</v>
      </c>
    </row>
    <row r="492" spans="2:5" ht="21.6" thickTop="1" x14ac:dyDescent="0.25">
      <c r="B492" s="17" t="s">
        <v>17</v>
      </c>
    </row>
    <row r="494" spans="2:5" ht="13.8" thickBot="1" x14ac:dyDescent="0.3"/>
    <row r="495" spans="2:5" ht="15" thickTop="1" thickBot="1" x14ac:dyDescent="0.3">
      <c r="B495" s="11" t="s">
        <v>38</v>
      </c>
      <c r="C495" s="11"/>
      <c r="E495" s="45">
        <f>E542-E491</f>
        <v>1135.6300000000047</v>
      </c>
    </row>
    <row r="496" spans="2:5" ht="48.75" customHeight="1" thickTop="1" x14ac:dyDescent="0.25">
      <c r="B496" s="37" t="s">
        <v>39</v>
      </c>
    </row>
    <row r="499" spans="2:9" x14ac:dyDescent="0.25">
      <c r="B499" s="18"/>
      <c r="C499" s="18"/>
      <c r="D499" s="18"/>
      <c r="E499" s="18"/>
      <c r="F499" s="18"/>
      <c r="G499" s="18"/>
      <c r="H499" s="18"/>
      <c r="I499" s="18"/>
    </row>
    <row r="501" spans="2:9" ht="22.5" customHeight="1" x14ac:dyDescent="0.4">
      <c r="B501" s="1" t="s">
        <v>40</v>
      </c>
    </row>
    <row r="503" spans="2:9" x14ac:dyDescent="0.25">
      <c r="B503" s="2" t="s">
        <v>0</v>
      </c>
      <c r="C503" s="19">
        <v>5</v>
      </c>
    </row>
    <row r="504" spans="2:9" x14ac:dyDescent="0.25">
      <c r="B504" s="2"/>
      <c r="C504" s="4"/>
    </row>
    <row r="505" spans="2:9" x14ac:dyDescent="0.25">
      <c r="B505" s="5" t="s">
        <v>41</v>
      </c>
      <c r="C505" s="6">
        <v>44.65</v>
      </c>
    </row>
    <row r="506" spans="2:9" x14ac:dyDescent="0.25">
      <c r="B506" s="2"/>
      <c r="C506" s="4"/>
    </row>
    <row r="507" spans="2:9" x14ac:dyDescent="0.25">
      <c r="B507" s="11" t="s">
        <v>42</v>
      </c>
      <c r="C507" s="12">
        <v>42.65</v>
      </c>
    </row>
    <row r="510" spans="2:9" s="13" customFormat="1" x14ac:dyDescent="0.25">
      <c r="E510" s="21" t="s">
        <v>43</v>
      </c>
      <c r="F510" s="22" t="s">
        <v>44</v>
      </c>
      <c r="H510" s="22" t="s">
        <v>45</v>
      </c>
      <c r="I510" s="22" t="s">
        <v>46</v>
      </c>
    </row>
    <row r="511" spans="2:9" x14ac:dyDescent="0.25">
      <c r="B511" t="s">
        <v>3</v>
      </c>
      <c r="E511" s="8">
        <v>1161.3</v>
      </c>
      <c r="F511" s="8">
        <v>1109.05</v>
      </c>
      <c r="G511" s="24">
        <f t="shared" ref="G511:G516" si="0">F511/E511</f>
        <v>0.95500731938344963</v>
      </c>
      <c r="H511" s="25">
        <f t="shared" ref="H511:H516" si="1">1-G511</f>
        <v>4.4992680616550373E-2</v>
      </c>
      <c r="I511" s="26">
        <f t="shared" ref="I511:I517" si="2">E511-F511</f>
        <v>52.25</v>
      </c>
    </row>
    <row r="512" spans="2:9" x14ac:dyDescent="0.25">
      <c r="B512" t="s">
        <v>4</v>
      </c>
      <c r="E512" s="8">
        <f>C505*C503</f>
        <v>223.25</v>
      </c>
      <c r="F512" s="8">
        <f>C503*C507</f>
        <v>213.25</v>
      </c>
      <c r="G512" s="24">
        <f t="shared" si="0"/>
        <v>0.95520716685330342</v>
      </c>
      <c r="H512" s="25">
        <f t="shared" si="1"/>
        <v>4.4792833146696576E-2</v>
      </c>
      <c r="I512" s="26">
        <f t="shared" si="2"/>
        <v>10</v>
      </c>
    </row>
    <row r="513" spans="2:9" x14ac:dyDescent="0.25">
      <c r="B513" t="s">
        <v>5</v>
      </c>
      <c r="E513" s="8">
        <v>575.16</v>
      </c>
      <c r="F513" s="8">
        <v>546.41</v>
      </c>
      <c r="G513" s="24">
        <f t="shared" si="0"/>
        <v>0.95001390917309969</v>
      </c>
      <c r="H513" s="25">
        <f t="shared" si="1"/>
        <v>4.9986090826900309E-2</v>
      </c>
      <c r="I513" s="26">
        <f t="shared" si="2"/>
        <v>28.75</v>
      </c>
    </row>
    <row r="514" spans="2:9" x14ac:dyDescent="0.25">
      <c r="B514" t="s">
        <v>6</v>
      </c>
      <c r="E514" s="8">
        <v>318.26</v>
      </c>
      <c r="F514" s="8">
        <v>305.52999999999997</v>
      </c>
      <c r="G514" s="24">
        <f t="shared" si="0"/>
        <v>0.96000125683403503</v>
      </c>
      <c r="H514" s="25">
        <f t="shared" si="1"/>
        <v>3.9998743165964967E-2</v>
      </c>
      <c r="I514" s="26">
        <f t="shared" si="2"/>
        <v>12.730000000000018</v>
      </c>
    </row>
    <row r="515" spans="2:9" x14ac:dyDescent="0.25">
      <c r="B515" t="s">
        <v>8</v>
      </c>
      <c r="E515" s="8">
        <v>22.5</v>
      </c>
      <c r="F515" s="8">
        <v>21.6</v>
      </c>
      <c r="G515" s="24">
        <f t="shared" si="0"/>
        <v>0.96000000000000008</v>
      </c>
      <c r="H515" s="25">
        <f t="shared" si="1"/>
        <v>3.9999999999999925E-2</v>
      </c>
      <c r="I515" s="26">
        <f t="shared" si="2"/>
        <v>0.89999999999999858</v>
      </c>
    </row>
    <row r="516" spans="2:9" x14ac:dyDescent="0.25">
      <c r="B516" t="s">
        <v>9</v>
      </c>
      <c r="E516" s="8">
        <v>373.77</v>
      </c>
      <c r="F516" s="8">
        <v>358.82</v>
      </c>
      <c r="G516" s="24">
        <f t="shared" si="0"/>
        <v>0.96000214035369347</v>
      </c>
      <c r="H516" s="25">
        <f t="shared" si="1"/>
        <v>3.9997859646306533E-2</v>
      </c>
      <c r="I516" s="26">
        <f t="shared" si="2"/>
        <v>14.949999999999989</v>
      </c>
    </row>
    <row r="517" spans="2:9" s="9" customFormat="1" ht="13.8" x14ac:dyDescent="0.25">
      <c r="E517" s="28">
        <f>SUM(E511:E516)</f>
        <v>2674.2400000000002</v>
      </c>
      <c r="F517" s="28">
        <f>SUM(F511:F516)</f>
        <v>2554.66</v>
      </c>
      <c r="G517" s="29"/>
      <c r="H517" s="30"/>
      <c r="I517" s="30">
        <f t="shared" si="2"/>
        <v>119.58000000000038</v>
      </c>
    </row>
    <row r="518" spans="2:9" x14ac:dyDescent="0.25">
      <c r="E518" s="66"/>
      <c r="F518" s="66"/>
      <c r="G518" s="67"/>
      <c r="H518" s="68"/>
    </row>
    <row r="520" spans="2:9" x14ac:dyDescent="0.25">
      <c r="B520" s="5" t="s">
        <v>47</v>
      </c>
      <c r="C520" s="6">
        <v>44.65</v>
      </c>
      <c r="D520" s="5"/>
      <c r="E520" s="5" t="s">
        <v>48</v>
      </c>
      <c r="F520" s="6">
        <v>1161.3</v>
      </c>
    </row>
    <row r="521" spans="2:9" x14ac:dyDescent="0.25">
      <c r="C521" s="4"/>
      <c r="F521" s="4"/>
    </row>
    <row r="522" spans="2:9" x14ac:dyDescent="0.25">
      <c r="B522" s="11" t="s">
        <v>49</v>
      </c>
      <c r="C522" s="12">
        <v>23.98</v>
      </c>
      <c r="D522" s="11"/>
      <c r="E522" s="11" t="s">
        <v>50</v>
      </c>
      <c r="F522" s="12">
        <v>623.62</v>
      </c>
    </row>
    <row r="524" spans="2:9" s="13" customFormat="1" x14ac:dyDescent="0.25">
      <c r="E524" s="32" t="s">
        <v>51</v>
      </c>
      <c r="F524" s="22" t="s">
        <v>52</v>
      </c>
      <c r="G524" s="22"/>
      <c r="H524" s="22" t="s">
        <v>45</v>
      </c>
      <c r="I524" s="22" t="s">
        <v>46</v>
      </c>
    </row>
    <row r="525" spans="2:9" x14ac:dyDescent="0.25">
      <c r="B525" t="s">
        <v>3</v>
      </c>
      <c r="E525" s="8">
        <v>1161.3</v>
      </c>
      <c r="F525" s="8">
        <v>623.62</v>
      </c>
      <c r="G525">
        <f>F525/E525</f>
        <v>0.53700163609747698</v>
      </c>
      <c r="H525" s="25">
        <f>1-G525</f>
        <v>0.46299836390252302</v>
      </c>
      <c r="I525" s="26">
        <f>E525-F525</f>
        <v>537.67999999999995</v>
      </c>
    </row>
    <row r="526" spans="2:9" x14ac:dyDescent="0.25">
      <c r="B526" t="s">
        <v>4</v>
      </c>
      <c r="E526" s="8">
        <f>C503*C520</f>
        <v>223.25</v>
      </c>
      <c r="F526" s="8">
        <f>C503*C522</f>
        <v>119.9</v>
      </c>
      <c r="G526">
        <f>F526/E526</f>
        <v>0.53706606942889146</v>
      </c>
      <c r="H526" s="25">
        <f>1-G526</f>
        <v>0.46293393057110854</v>
      </c>
      <c r="I526" s="26">
        <f>E526-F526</f>
        <v>103.35</v>
      </c>
    </row>
    <row r="527" spans="2:9" x14ac:dyDescent="0.25">
      <c r="B527" t="s">
        <v>5</v>
      </c>
      <c r="E527" s="8">
        <v>575.16</v>
      </c>
      <c r="F527" s="8">
        <v>546.41</v>
      </c>
      <c r="G527">
        <f>F527/E527</f>
        <v>0.95001390917309969</v>
      </c>
      <c r="H527" s="25">
        <f>1-G527</f>
        <v>4.9986090826900309E-2</v>
      </c>
      <c r="I527" s="26">
        <f>E527-F527</f>
        <v>28.75</v>
      </c>
    </row>
    <row r="528" spans="2:9" x14ac:dyDescent="0.25">
      <c r="B528" t="s">
        <v>6</v>
      </c>
      <c r="E528" s="8">
        <v>318.26</v>
      </c>
      <c r="F528" s="8">
        <v>305.52999999999997</v>
      </c>
      <c r="G528">
        <f>F528/E528</f>
        <v>0.96000125683403503</v>
      </c>
      <c r="H528" s="25">
        <f>1-G528</f>
        <v>3.9998743165964967E-2</v>
      </c>
      <c r="I528" s="26">
        <f>E528-F528</f>
        <v>12.730000000000018</v>
      </c>
    </row>
    <row r="529" spans="2:9" s="9" customFormat="1" ht="13.8" x14ac:dyDescent="0.25">
      <c r="E529" s="28">
        <f>SUM(E525:E528)</f>
        <v>2277.9700000000003</v>
      </c>
      <c r="F529" s="28">
        <f>SUM(F525:F528)</f>
        <v>1595.4599999999998</v>
      </c>
      <c r="I529" s="30">
        <f>E529-F529</f>
        <v>682.51000000000045</v>
      </c>
    </row>
    <row r="531" spans="2:9" s="13" customFormat="1" x14ac:dyDescent="0.25">
      <c r="B531" s="15" t="s">
        <v>12</v>
      </c>
      <c r="E531" s="32" t="s">
        <v>43</v>
      </c>
      <c r="F531" s="22" t="s">
        <v>53</v>
      </c>
      <c r="G531" s="22"/>
      <c r="H531" s="22" t="s">
        <v>45</v>
      </c>
      <c r="I531" s="22" t="s">
        <v>46</v>
      </c>
    </row>
    <row r="532" spans="2:9" x14ac:dyDescent="0.25">
      <c r="B532" t="s">
        <v>13</v>
      </c>
      <c r="E532" s="8">
        <v>95.97</v>
      </c>
      <c r="F532" s="8">
        <v>92.14</v>
      </c>
      <c r="G532" s="36">
        <f>F532/E532</f>
        <v>0.96009169532145466</v>
      </c>
      <c r="H532" s="25">
        <f>1-G532</f>
        <v>3.9908304678545337E-2</v>
      </c>
      <c r="I532" s="26">
        <f>E532-F532</f>
        <v>3.8299999999999983</v>
      </c>
    </row>
    <row r="533" spans="2:9" x14ac:dyDescent="0.25">
      <c r="B533" t="s">
        <v>14</v>
      </c>
      <c r="E533" s="8">
        <v>137.13999999999999</v>
      </c>
      <c r="F533" s="8">
        <v>131.66</v>
      </c>
      <c r="G533" s="36">
        <f>F533/E533</f>
        <v>0.96004083418404562</v>
      </c>
      <c r="H533" s="25">
        <f>1-G533</f>
        <v>3.9959165815954378E-2</v>
      </c>
      <c r="I533" s="26">
        <f>E533-F533</f>
        <v>5.4799999999999898</v>
      </c>
    </row>
    <row r="534" spans="2:9" x14ac:dyDescent="0.25">
      <c r="B534" t="s">
        <v>15</v>
      </c>
      <c r="E534" s="8">
        <v>2.2599999999999998</v>
      </c>
      <c r="F534" s="8">
        <v>2.16</v>
      </c>
      <c r="G534" s="36">
        <f>F534/E534</f>
        <v>0.95575221238938068</v>
      </c>
      <c r="H534" s="25">
        <f>1-G534</f>
        <v>4.4247787610619316E-2</v>
      </c>
      <c r="I534" s="26">
        <f>E534-F534</f>
        <v>9.9999999999999645E-2</v>
      </c>
    </row>
    <row r="536" spans="2:9" ht="13.8" thickBot="1" x14ac:dyDescent="0.3">
      <c r="B536" s="76"/>
    </row>
    <row r="537" spans="2:9" ht="15" thickTop="1" thickBot="1" x14ac:dyDescent="0.3">
      <c r="B537" s="5" t="s">
        <v>54</v>
      </c>
      <c r="E537" s="87">
        <f>12*E517+2*E529</f>
        <v>36646.820000000007</v>
      </c>
    </row>
    <row r="538" spans="2:9" ht="22.2" thickTop="1" thickBot="1" x14ac:dyDescent="0.3">
      <c r="B538" s="37" t="s">
        <v>17</v>
      </c>
    </row>
    <row r="539" spans="2:9" ht="13.8" thickTop="1" x14ac:dyDescent="0.25">
      <c r="F539" s="39" t="s">
        <v>25</v>
      </c>
      <c r="G539" s="88">
        <f>E542/E537</f>
        <v>0.95853473780262499</v>
      </c>
      <c r="H539" s="77" t="s">
        <v>26</v>
      </c>
    </row>
    <row r="540" spans="2:9" ht="14.4" thickBot="1" x14ac:dyDescent="0.3">
      <c r="F540" s="71">
        <f>E537-E542</f>
        <v>1519.570000000007</v>
      </c>
      <c r="G540" s="89"/>
      <c r="H540" s="73">
        <f>1-G539</f>
        <v>4.1465262197375008E-2</v>
      </c>
    </row>
    <row r="541" spans="2:9" ht="14.4" thickTop="1" thickBot="1" x14ac:dyDescent="0.3"/>
    <row r="542" spans="2:9" ht="15" thickTop="1" thickBot="1" x14ac:dyDescent="0.3">
      <c r="B542" s="11" t="s">
        <v>55</v>
      </c>
      <c r="E542" s="90">
        <f>5*E517+7*F517+E529+F529</f>
        <v>35127.25</v>
      </c>
    </row>
    <row r="543" spans="2:9" ht="21.6" thickTop="1" x14ac:dyDescent="0.25">
      <c r="B543" s="37" t="s">
        <v>17</v>
      </c>
    </row>
  </sheetData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59" max="16383" man="1"/>
    <brk id="49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51"/>
  </sheetPr>
  <dimension ref="A1:K571"/>
  <sheetViews>
    <sheetView zoomScaleNormal="100" workbookViewId="0">
      <selection activeCell="C9" sqref="C9"/>
    </sheetView>
  </sheetViews>
  <sheetFormatPr baseColWidth="10" defaultRowHeight="13.2" x14ac:dyDescent="0.25"/>
  <cols>
    <col min="2" max="2" width="40.109375" customWidth="1"/>
    <col min="3" max="3" width="14.5546875" customWidth="1"/>
    <col min="4" max="4" width="7.6640625" bestFit="1" customWidth="1"/>
    <col min="5" max="5" width="29.44140625" bestFit="1" customWidth="1"/>
    <col min="6" max="6" width="23.88671875" bestFit="1" customWidth="1"/>
    <col min="7" max="7" width="13.109375" hidden="1" customWidth="1"/>
    <col min="8" max="8" width="14.109375" bestFit="1" customWidth="1"/>
  </cols>
  <sheetData>
    <row r="1" spans="1:6" ht="21" x14ac:dyDescent="0.4">
      <c r="B1" s="1" t="s">
        <v>85</v>
      </c>
    </row>
    <row r="2" spans="1:6" x14ac:dyDescent="0.25">
      <c r="A2" s="116"/>
    </row>
    <row r="3" spans="1:6" x14ac:dyDescent="0.25">
      <c r="B3" s="2" t="s">
        <v>0</v>
      </c>
      <c r="C3" s="120">
        <v>0</v>
      </c>
    </row>
    <row r="4" spans="1:6" x14ac:dyDescent="0.25">
      <c r="B4" s="2"/>
      <c r="C4" s="119"/>
    </row>
    <row r="5" spans="1:6" x14ac:dyDescent="0.25">
      <c r="B5" s="2" t="s">
        <v>79</v>
      </c>
      <c r="C5" s="121">
        <v>0</v>
      </c>
    </row>
    <row r="6" spans="1:6" x14ac:dyDescent="0.25">
      <c r="B6" s="2"/>
      <c r="C6" s="4"/>
    </row>
    <row r="7" spans="1:6" x14ac:dyDescent="0.25">
      <c r="B7" s="5" t="s">
        <v>1</v>
      </c>
      <c r="C7" s="32">
        <v>49.59</v>
      </c>
      <c r="D7" s="101"/>
    </row>
    <row r="8" spans="1:6" x14ac:dyDescent="0.25">
      <c r="B8" s="2"/>
    </row>
    <row r="9" spans="1:6" x14ac:dyDescent="0.25">
      <c r="B9" s="5" t="s">
        <v>80</v>
      </c>
      <c r="C9" s="32">
        <v>187.98</v>
      </c>
      <c r="E9" s="8"/>
    </row>
    <row r="10" spans="1:6" x14ac:dyDescent="0.25">
      <c r="B10" s="2"/>
    </row>
    <row r="11" spans="1:6" x14ac:dyDescent="0.25">
      <c r="B11" s="7" t="s">
        <v>2</v>
      </c>
    </row>
    <row r="12" spans="1:6" x14ac:dyDescent="0.25">
      <c r="B12" t="s">
        <v>3</v>
      </c>
      <c r="E12" s="8">
        <v>1294.5999999999999</v>
      </c>
      <c r="F12" s="8"/>
    </row>
    <row r="13" spans="1:6" x14ac:dyDescent="0.25">
      <c r="B13" t="s">
        <v>4</v>
      </c>
      <c r="E13" s="8">
        <f>C3*C7</f>
        <v>0</v>
      </c>
      <c r="F13" s="8"/>
    </row>
    <row r="14" spans="1:6" x14ac:dyDescent="0.25">
      <c r="B14" t="s">
        <v>5</v>
      </c>
      <c r="E14" s="8">
        <v>680.45</v>
      </c>
      <c r="F14" s="8"/>
    </row>
    <row r="15" spans="1:6" x14ac:dyDescent="0.25">
      <c r="B15" t="s">
        <v>6</v>
      </c>
      <c r="E15" s="8">
        <v>395.27</v>
      </c>
      <c r="F15" s="8"/>
    </row>
    <row r="16" spans="1:6" x14ac:dyDescent="0.25">
      <c r="B16" t="s">
        <v>7</v>
      </c>
      <c r="E16" s="8">
        <v>327.7</v>
      </c>
      <c r="F16" s="8"/>
    </row>
    <row r="17" spans="2:6" x14ac:dyDescent="0.25">
      <c r="B17" t="s">
        <v>8</v>
      </c>
      <c r="E17" s="8">
        <v>25.24</v>
      </c>
      <c r="F17" s="8"/>
    </row>
    <row r="18" spans="2:6" x14ac:dyDescent="0.25">
      <c r="B18" t="s">
        <v>9</v>
      </c>
      <c r="E18" s="8">
        <v>418.86</v>
      </c>
      <c r="F18" s="8"/>
    </row>
    <row r="19" spans="2:6" x14ac:dyDescent="0.25">
      <c r="B19" t="s">
        <v>78</v>
      </c>
      <c r="E19" s="8">
        <f>C5*C9</f>
        <v>0</v>
      </c>
      <c r="F19" s="8"/>
    </row>
    <row r="20" spans="2:6" ht="13.8" x14ac:dyDescent="0.25">
      <c r="B20" s="9"/>
      <c r="E20" s="10">
        <f>SUM(E12:E19)</f>
        <v>3142.1199999999994</v>
      </c>
      <c r="F20" s="10"/>
    </row>
    <row r="22" spans="2:6" x14ac:dyDescent="0.25">
      <c r="B22" s="7" t="s">
        <v>10</v>
      </c>
    </row>
    <row r="23" spans="2:6" x14ac:dyDescent="0.25">
      <c r="B23" s="11" t="s">
        <v>11</v>
      </c>
      <c r="C23" s="12">
        <v>30.76</v>
      </c>
      <c r="D23" s="103"/>
    </row>
    <row r="24" spans="2:6" x14ac:dyDescent="0.25">
      <c r="B24" s="13"/>
    </row>
    <row r="25" spans="2:6" x14ac:dyDescent="0.25">
      <c r="B25" t="s">
        <v>3</v>
      </c>
      <c r="E25" s="8">
        <v>798.88</v>
      </c>
      <c r="F25" s="8"/>
    </row>
    <row r="26" spans="2:6" x14ac:dyDescent="0.25">
      <c r="B26" t="s">
        <v>4</v>
      </c>
      <c r="E26" s="8">
        <f>C3*C23</f>
        <v>0</v>
      </c>
      <c r="F26" s="8"/>
    </row>
    <row r="27" spans="2:6" x14ac:dyDescent="0.25">
      <c r="B27" t="s">
        <v>5</v>
      </c>
      <c r="E27" s="8">
        <v>680.45</v>
      </c>
      <c r="F27" s="8"/>
    </row>
    <row r="28" spans="2:6" x14ac:dyDescent="0.25">
      <c r="B28" t="s">
        <v>6</v>
      </c>
      <c r="E28" s="8">
        <v>395.27</v>
      </c>
      <c r="F28" s="8"/>
    </row>
    <row r="29" spans="2:6" x14ac:dyDescent="0.25">
      <c r="B29" t="s">
        <v>7</v>
      </c>
      <c r="E29" s="8">
        <v>327.7</v>
      </c>
      <c r="F29" s="8"/>
    </row>
    <row r="30" spans="2:6" x14ac:dyDescent="0.25">
      <c r="B30" t="s">
        <v>77</v>
      </c>
      <c r="E30" s="8">
        <f>C5*C9</f>
        <v>0</v>
      </c>
      <c r="F30" s="8"/>
    </row>
    <row r="31" spans="2:6" ht="13.8" x14ac:dyDescent="0.25">
      <c r="B31" s="9"/>
      <c r="E31" s="14">
        <f>SUM(E25:E30)</f>
        <v>2202.2999999999997</v>
      </c>
      <c r="F31" s="14"/>
    </row>
    <row r="33" spans="1:9" x14ac:dyDescent="0.25">
      <c r="B33" s="15" t="s">
        <v>12</v>
      </c>
    </row>
    <row r="34" spans="1:9" x14ac:dyDescent="0.25">
      <c r="B34" t="s">
        <v>13</v>
      </c>
      <c r="E34" s="8">
        <v>107.59</v>
      </c>
      <c r="F34" s="8"/>
    </row>
    <row r="35" spans="1:9" x14ac:dyDescent="0.25">
      <c r="B35" t="s">
        <v>14</v>
      </c>
      <c r="E35" s="8">
        <v>153.72</v>
      </c>
      <c r="F35" s="8"/>
    </row>
    <row r="36" spans="1:9" x14ac:dyDescent="0.25">
      <c r="B36" t="s">
        <v>15</v>
      </c>
      <c r="E36" s="8">
        <v>2.39</v>
      </c>
      <c r="F36" s="8"/>
    </row>
    <row r="37" spans="1:9" ht="13.8" thickBot="1" x14ac:dyDescent="0.3"/>
    <row r="38" spans="1:9" ht="15" thickTop="1" thickBot="1" x14ac:dyDescent="0.3">
      <c r="B38" s="5" t="s">
        <v>84</v>
      </c>
      <c r="E38" s="16">
        <f>12*E20+2*E31</f>
        <v>42110.039999999994</v>
      </c>
      <c r="F38" s="117"/>
    </row>
    <row r="39" spans="1:9" ht="21.6" thickTop="1" x14ac:dyDescent="0.25">
      <c r="B39" s="17" t="s">
        <v>17</v>
      </c>
    </row>
    <row r="41" spans="1:9" x14ac:dyDescent="0.25">
      <c r="B41" s="18"/>
      <c r="C41" s="18"/>
      <c r="D41" s="18"/>
      <c r="E41" s="18"/>
      <c r="F41" s="18"/>
      <c r="G41" s="18"/>
      <c r="H41" s="18"/>
      <c r="I41" s="18"/>
    </row>
    <row r="43" spans="1:9" ht="21" x14ac:dyDescent="0.4">
      <c r="B43" s="1" t="s">
        <v>83</v>
      </c>
    </row>
    <row r="44" spans="1:9" x14ac:dyDescent="0.25">
      <c r="A44" s="116"/>
    </row>
    <row r="45" spans="1:9" x14ac:dyDescent="0.25">
      <c r="B45" s="2" t="s">
        <v>0</v>
      </c>
      <c r="C45" s="120">
        <v>0</v>
      </c>
    </row>
    <row r="46" spans="1:9" x14ac:dyDescent="0.25">
      <c r="B46" s="2"/>
      <c r="C46" s="119"/>
    </row>
    <row r="47" spans="1:9" x14ac:dyDescent="0.25">
      <c r="B47" s="2" t="s">
        <v>79</v>
      </c>
      <c r="C47" s="121">
        <v>0</v>
      </c>
    </row>
    <row r="48" spans="1:9" x14ac:dyDescent="0.25">
      <c r="B48" s="2"/>
      <c r="C48" s="4"/>
    </row>
    <row r="49" spans="2:6" x14ac:dyDescent="0.25">
      <c r="B49" s="5" t="s">
        <v>1</v>
      </c>
      <c r="C49" s="32">
        <v>49.59</v>
      </c>
      <c r="D49" s="101"/>
    </row>
    <row r="50" spans="2:6" x14ac:dyDescent="0.25">
      <c r="B50" s="2"/>
    </row>
    <row r="51" spans="2:6" x14ac:dyDescent="0.25">
      <c r="B51" s="5" t="s">
        <v>80</v>
      </c>
      <c r="C51" s="32">
        <v>187.06</v>
      </c>
      <c r="E51" s="8"/>
    </row>
    <row r="52" spans="2:6" x14ac:dyDescent="0.25">
      <c r="B52" s="2"/>
    </row>
    <row r="53" spans="2:6" x14ac:dyDescent="0.25">
      <c r="B53" s="7" t="s">
        <v>2</v>
      </c>
    </row>
    <row r="54" spans="2:6" x14ac:dyDescent="0.25">
      <c r="B54" t="s">
        <v>3</v>
      </c>
      <c r="E54" s="8">
        <v>1288.31</v>
      </c>
      <c r="F54" s="8"/>
    </row>
    <row r="55" spans="2:6" x14ac:dyDescent="0.25">
      <c r="B55" t="s">
        <v>4</v>
      </c>
      <c r="E55" s="8">
        <f>C45*C49</f>
        <v>0</v>
      </c>
      <c r="F55" s="8"/>
    </row>
    <row r="56" spans="2:6" x14ac:dyDescent="0.25">
      <c r="B56" t="s">
        <v>5</v>
      </c>
      <c r="E56" s="8">
        <v>677.15</v>
      </c>
      <c r="F56" s="8"/>
    </row>
    <row r="57" spans="2:6" x14ac:dyDescent="0.25">
      <c r="B57" t="s">
        <v>6</v>
      </c>
      <c r="E57" s="8">
        <v>393.35</v>
      </c>
      <c r="F57" s="8"/>
    </row>
    <row r="58" spans="2:6" x14ac:dyDescent="0.25">
      <c r="B58" t="s">
        <v>7</v>
      </c>
      <c r="E58" s="8">
        <v>326.11</v>
      </c>
      <c r="F58" s="8"/>
    </row>
    <row r="59" spans="2:6" x14ac:dyDescent="0.25">
      <c r="B59" t="s">
        <v>8</v>
      </c>
      <c r="E59" s="8">
        <v>25.11</v>
      </c>
      <c r="F59" s="8"/>
    </row>
    <row r="60" spans="2:6" x14ac:dyDescent="0.25">
      <c r="B60" t="s">
        <v>9</v>
      </c>
      <c r="E60" s="8">
        <v>416.83</v>
      </c>
      <c r="F60" s="8"/>
    </row>
    <row r="61" spans="2:6" x14ac:dyDescent="0.25">
      <c r="B61" t="s">
        <v>78</v>
      </c>
      <c r="E61" s="8">
        <f>C47*C51</f>
        <v>0</v>
      </c>
      <c r="F61" s="8"/>
    </row>
    <row r="62" spans="2:6" ht="13.8" x14ac:dyDescent="0.25">
      <c r="B62" s="9"/>
      <c r="E62" s="10">
        <f>SUM(E54:E61)</f>
        <v>3126.86</v>
      </c>
      <c r="F62" s="10"/>
    </row>
    <row r="64" spans="2:6" x14ac:dyDescent="0.25">
      <c r="B64" s="7" t="s">
        <v>10</v>
      </c>
    </row>
    <row r="65" spans="2:6" x14ac:dyDescent="0.25">
      <c r="B65" s="11" t="s">
        <v>11</v>
      </c>
      <c r="C65" s="12">
        <v>30.61</v>
      </c>
      <c r="D65" s="103"/>
    </row>
    <row r="66" spans="2:6" x14ac:dyDescent="0.25">
      <c r="B66" s="13"/>
    </row>
    <row r="67" spans="2:6" x14ac:dyDescent="0.25">
      <c r="B67" t="s">
        <v>3</v>
      </c>
      <c r="E67" s="8">
        <v>795</v>
      </c>
      <c r="F67" s="8"/>
    </row>
    <row r="68" spans="2:6" x14ac:dyDescent="0.25">
      <c r="B68" t="s">
        <v>4</v>
      </c>
      <c r="E68" s="8">
        <f>C45*C65</f>
        <v>0</v>
      </c>
      <c r="F68" s="8"/>
    </row>
    <row r="69" spans="2:6" x14ac:dyDescent="0.25">
      <c r="B69" t="s">
        <v>5</v>
      </c>
      <c r="E69" s="8">
        <v>677.15</v>
      </c>
      <c r="F69" s="8"/>
    </row>
    <row r="70" spans="2:6" x14ac:dyDescent="0.25">
      <c r="B70" t="s">
        <v>6</v>
      </c>
      <c r="E70" s="8">
        <v>393.35</v>
      </c>
      <c r="F70" s="8"/>
    </row>
    <row r="71" spans="2:6" x14ac:dyDescent="0.25">
      <c r="B71" t="s">
        <v>7</v>
      </c>
      <c r="E71" s="8">
        <v>326.11</v>
      </c>
      <c r="F71" s="8"/>
    </row>
    <row r="72" spans="2:6" x14ac:dyDescent="0.25">
      <c r="B72" t="s">
        <v>77</v>
      </c>
      <c r="E72" s="8">
        <f>C47*C51</f>
        <v>0</v>
      </c>
      <c r="F72" s="8"/>
    </row>
    <row r="73" spans="2:6" ht="13.8" x14ac:dyDescent="0.25">
      <c r="B73" s="9"/>
      <c r="E73" s="14">
        <f>SUM(E67:E72)</f>
        <v>2191.61</v>
      </c>
      <c r="F73" s="14"/>
    </row>
    <row r="75" spans="2:6" x14ac:dyDescent="0.25">
      <c r="B75" s="15" t="s">
        <v>12</v>
      </c>
    </row>
    <row r="76" spans="2:6" x14ac:dyDescent="0.25">
      <c r="B76" t="s">
        <v>13</v>
      </c>
      <c r="E76" s="8">
        <v>107.07</v>
      </c>
      <c r="F76" s="8"/>
    </row>
    <row r="77" spans="2:6" x14ac:dyDescent="0.25">
      <c r="B77" t="s">
        <v>14</v>
      </c>
      <c r="E77" s="8">
        <v>152.97</v>
      </c>
      <c r="F77" s="8"/>
    </row>
    <row r="78" spans="2:6" x14ac:dyDescent="0.25">
      <c r="B78" t="s">
        <v>15</v>
      </c>
      <c r="E78" s="8">
        <v>2.38</v>
      </c>
      <c r="F78" s="8"/>
    </row>
    <row r="79" spans="2:6" ht="13.8" thickBot="1" x14ac:dyDescent="0.3"/>
    <row r="80" spans="2:6" ht="15" thickTop="1" thickBot="1" x14ac:dyDescent="0.3">
      <c r="B80" s="5" t="s">
        <v>84</v>
      </c>
      <c r="E80" s="16">
        <f>12*E62+2*E73</f>
        <v>41905.54</v>
      </c>
      <c r="F80" s="117"/>
    </row>
    <row r="81" spans="1:9" ht="21.6" thickTop="1" x14ac:dyDescent="0.25">
      <c r="B81" s="17" t="s">
        <v>17</v>
      </c>
    </row>
    <row r="83" spans="1:9" x14ac:dyDescent="0.25">
      <c r="B83" s="18"/>
      <c r="C83" s="18"/>
      <c r="D83" s="18"/>
      <c r="E83" s="18"/>
      <c r="F83" s="18"/>
      <c r="G83" s="18"/>
      <c r="H83" s="18"/>
      <c r="I83" s="18"/>
    </row>
    <row r="87" spans="1:9" ht="21" x14ac:dyDescent="0.4">
      <c r="B87" s="1" t="s">
        <v>81</v>
      </c>
    </row>
    <row r="88" spans="1:9" x14ac:dyDescent="0.25">
      <c r="A88" s="116"/>
    </row>
    <row r="89" spans="1:9" x14ac:dyDescent="0.25">
      <c r="B89" s="2" t="s">
        <v>0</v>
      </c>
      <c r="C89" s="120">
        <v>0</v>
      </c>
    </row>
    <row r="90" spans="1:9" x14ac:dyDescent="0.25">
      <c r="B90" s="2"/>
      <c r="C90" s="119"/>
    </row>
    <row r="91" spans="1:9" x14ac:dyDescent="0.25">
      <c r="B91" s="2" t="s">
        <v>79</v>
      </c>
      <c r="C91" s="121">
        <v>0</v>
      </c>
    </row>
    <row r="92" spans="1:9" x14ac:dyDescent="0.25">
      <c r="B92" s="2"/>
      <c r="C92" s="4"/>
    </row>
    <row r="93" spans="1:9" x14ac:dyDescent="0.25">
      <c r="B93" s="5" t="s">
        <v>1</v>
      </c>
      <c r="C93" s="32">
        <v>48.38</v>
      </c>
      <c r="D93" s="101"/>
    </row>
    <row r="94" spans="1:9" x14ac:dyDescent="0.25">
      <c r="B94" s="2"/>
    </row>
    <row r="95" spans="1:9" x14ac:dyDescent="0.25">
      <c r="B95" s="5" t="s">
        <v>80</v>
      </c>
      <c r="C95" s="32">
        <v>182.5</v>
      </c>
      <c r="E95" s="8"/>
    </row>
    <row r="96" spans="1:9" x14ac:dyDescent="0.25">
      <c r="B96" s="2"/>
    </row>
    <row r="97" spans="2:6" x14ac:dyDescent="0.25">
      <c r="B97" s="7" t="s">
        <v>2</v>
      </c>
    </row>
    <row r="98" spans="2:6" x14ac:dyDescent="0.25">
      <c r="B98" t="s">
        <v>3</v>
      </c>
      <c r="E98" s="8">
        <v>1256.8900000000001</v>
      </c>
      <c r="F98" s="8"/>
    </row>
    <row r="99" spans="2:6" x14ac:dyDescent="0.25">
      <c r="B99" t="s">
        <v>4</v>
      </c>
      <c r="E99" s="8">
        <f>C89*C93</f>
        <v>0</v>
      </c>
      <c r="F99" s="8"/>
    </row>
    <row r="100" spans="2:6" x14ac:dyDescent="0.25">
      <c r="B100" t="s">
        <v>5</v>
      </c>
      <c r="E100" s="8">
        <v>660.63</v>
      </c>
      <c r="F100" s="8"/>
    </row>
    <row r="101" spans="2:6" x14ac:dyDescent="0.25">
      <c r="B101" t="s">
        <v>6</v>
      </c>
      <c r="E101" s="8">
        <v>383.76</v>
      </c>
      <c r="F101" s="8"/>
    </row>
    <row r="102" spans="2:6" x14ac:dyDescent="0.25">
      <c r="B102" t="s">
        <v>7</v>
      </c>
      <c r="E102" s="8">
        <v>318.16000000000003</v>
      </c>
      <c r="F102" s="8"/>
    </row>
    <row r="103" spans="2:6" x14ac:dyDescent="0.25">
      <c r="B103" t="s">
        <v>8</v>
      </c>
      <c r="E103" s="8">
        <v>24.5</v>
      </c>
      <c r="F103" s="8"/>
    </row>
    <row r="104" spans="2:6" x14ac:dyDescent="0.25">
      <c r="B104" t="s">
        <v>9</v>
      </c>
      <c r="E104" s="8">
        <v>406.66</v>
      </c>
      <c r="F104" s="8"/>
    </row>
    <row r="105" spans="2:6" x14ac:dyDescent="0.25">
      <c r="B105" t="s">
        <v>78</v>
      </c>
      <c r="E105" s="8">
        <f>C91*C95</f>
        <v>0</v>
      </c>
      <c r="F105" s="8"/>
    </row>
    <row r="106" spans="2:6" ht="13.8" x14ac:dyDescent="0.25">
      <c r="B106" s="9"/>
      <c r="E106" s="10">
        <f>SUM(E98:E105)</f>
        <v>3050.5999999999995</v>
      </c>
      <c r="F106" s="10"/>
    </row>
    <row r="108" spans="2:6" x14ac:dyDescent="0.25">
      <c r="B108" s="7" t="s">
        <v>10</v>
      </c>
    </row>
    <row r="109" spans="2:6" x14ac:dyDescent="0.25">
      <c r="B109" s="11" t="s">
        <v>11</v>
      </c>
      <c r="C109" s="12">
        <v>29.86</v>
      </c>
      <c r="D109" s="103"/>
    </row>
    <row r="110" spans="2:6" x14ac:dyDescent="0.25">
      <c r="B110" s="13"/>
    </row>
    <row r="111" spans="2:6" x14ac:dyDescent="0.25">
      <c r="B111" t="s">
        <v>3</v>
      </c>
      <c r="E111" s="8">
        <v>775.61</v>
      </c>
      <c r="F111" s="8"/>
    </row>
    <row r="112" spans="2:6" x14ac:dyDescent="0.25">
      <c r="B112" t="s">
        <v>4</v>
      </c>
      <c r="E112" s="8">
        <f>C89*C109</f>
        <v>0</v>
      </c>
      <c r="F112" s="8"/>
    </row>
    <row r="113" spans="2:9" x14ac:dyDescent="0.25">
      <c r="B113" t="s">
        <v>5</v>
      </c>
      <c r="E113" s="8">
        <v>660.63</v>
      </c>
      <c r="F113" s="8"/>
    </row>
    <row r="114" spans="2:9" x14ac:dyDescent="0.25">
      <c r="B114" t="s">
        <v>6</v>
      </c>
      <c r="E114" s="8">
        <v>383.76</v>
      </c>
      <c r="F114" s="8"/>
    </row>
    <row r="115" spans="2:9" x14ac:dyDescent="0.25">
      <c r="B115" t="s">
        <v>7</v>
      </c>
      <c r="E115" s="8">
        <v>318.16000000000003</v>
      </c>
      <c r="F115" s="8"/>
    </row>
    <row r="116" spans="2:9" x14ac:dyDescent="0.25">
      <c r="B116" t="s">
        <v>77</v>
      </c>
      <c r="E116" s="8">
        <f>C91*C95</f>
        <v>0</v>
      </c>
      <c r="F116" s="8"/>
    </row>
    <row r="117" spans="2:9" ht="13.8" x14ac:dyDescent="0.25">
      <c r="B117" s="9"/>
      <c r="E117" s="14">
        <f>SUM(E111:E116)</f>
        <v>2138.16</v>
      </c>
      <c r="F117" s="14"/>
    </row>
    <row r="119" spans="2:9" x14ac:dyDescent="0.25">
      <c r="B119" s="15" t="s">
        <v>12</v>
      </c>
    </row>
    <row r="120" spans="2:9" x14ac:dyDescent="0.25">
      <c r="B120" t="s">
        <v>13</v>
      </c>
      <c r="E120" s="8">
        <v>104.46</v>
      </c>
      <c r="F120" s="8"/>
    </row>
    <row r="121" spans="2:9" x14ac:dyDescent="0.25">
      <c r="B121" t="s">
        <v>14</v>
      </c>
      <c r="E121" s="8">
        <v>149.24</v>
      </c>
      <c r="F121" s="8"/>
    </row>
    <row r="122" spans="2:9" x14ac:dyDescent="0.25">
      <c r="B122" t="s">
        <v>15</v>
      </c>
      <c r="E122" s="8">
        <v>2.3199999999999998</v>
      </c>
      <c r="F122" s="8"/>
    </row>
    <row r="123" spans="2:9" ht="13.8" thickBot="1" x14ac:dyDescent="0.3"/>
    <row r="124" spans="2:9" ht="15" thickTop="1" thickBot="1" x14ac:dyDescent="0.3">
      <c r="B124" s="5" t="s">
        <v>82</v>
      </c>
      <c r="E124" s="16">
        <f>12*E106+2*E117</f>
        <v>40883.519999999997</v>
      </c>
      <c r="F124" s="117"/>
    </row>
    <row r="125" spans="2:9" ht="21.6" thickTop="1" x14ac:dyDescent="0.25">
      <c r="B125" s="17" t="s">
        <v>17</v>
      </c>
    </row>
    <row r="127" spans="2:9" x14ac:dyDescent="0.25">
      <c r="B127" s="18"/>
      <c r="C127" s="18"/>
      <c r="D127" s="18"/>
      <c r="E127" s="18"/>
      <c r="F127" s="18"/>
      <c r="G127" s="18"/>
      <c r="H127" s="18"/>
      <c r="I127" s="18"/>
    </row>
    <row r="131" spans="1:6" ht="22.5" customHeight="1" x14ac:dyDescent="0.4">
      <c r="B131" s="1" t="s">
        <v>75</v>
      </c>
    </row>
    <row r="132" spans="1:6" x14ac:dyDescent="0.25">
      <c r="A132" s="116"/>
    </row>
    <row r="133" spans="1:6" x14ac:dyDescent="0.25">
      <c r="B133" s="2" t="s">
        <v>0</v>
      </c>
      <c r="C133" s="120">
        <v>0</v>
      </c>
    </row>
    <row r="134" spans="1:6" x14ac:dyDescent="0.25">
      <c r="B134" s="2"/>
      <c r="C134" s="119"/>
    </row>
    <row r="135" spans="1:6" x14ac:dyDescent="0.25">
      <c r="B135" s="2" t="s">
        <v>79</v>
      </c>
      <c r="C135" s="121">
        <v>0</v>
      </c>
    </row>
    <row r="136" spans="1:6" x14ac:dyDescent="0.25">
      <c r="B136" s="2"/>
      <c r="C136" s="4"/>
    </row>
    <row r="137" spans="1:6" x14ac:dyDescent="0.25">
      <c r="B137" s="5" t="s">
        <v>1</v>
      </c>
      <c r="C137" s="32">
        <v>47.67</v>
      </c>
      <c r="D137" s="101"/>
    </row>
    <row r="138" spans="1:6" x14ac:dyDescent="0.25">
      <c r="B138" s="2"/>
    </row>
    <row r="139" spans="1:6" x14ac:dyDescent="0.25">
      <c r="B139" s="5" t="s">
        <v>80</v>
      </c>
      <c r="C139" s="32">
        <v>179.86</v>
      </c>
      <c r="E139" s="8"/>
    </row>
    <row r="140" spans="1:6" x14ac:dyDescent="0.25">
      <c r="B140" s="2"/>
    </row>
    <row r="141" spans="1:6" x14ac:dyDescent="0.25">
      <c r="B141" s="7" t="s">
        <v>2</v>
      </c>
    </row>
    <row r="142" spans="1:6" x14ac:dyDescent="0.25">
      <c r="B142" t="s">
        <v>3</v>
      </c>
      <c r="E142" s="8">
        <v>1238.68</v>
      </c>
      <c r="F142" s="8"/>
    </row>
    <row r="143" spans="1:6" x14ac:dyDescent="0.25">
      <c r="B143" t="s">
        <v>4</v>
      </c>
      <c r="E143" s="8">
        <f>C133*C137</f>
        <v>0</v>
      </c>
      <c r="F143" s="8"/>
    </row>
    <row r="144" spans="1:6" x14ac:dyDescent="0.25">
      <c r="B144" t="s">
        <v>5</v>
      </c>
      <c r="E144" s="8">
        <v>651.05999999999995</v>
      </c>
      <c r="F144" s="8"/>
    </row>
    <row r="145" spans="2:6" x14ac:dyDescent="0.25">
      <c r="B145" t="s">
        <v>6</v>
      </c>
      <c r="E145" s="8">
        <v>367.34</v>
      </c>
      <c r="F145" s="8"/>
    </row>
    <row r="146" spans="2:6" x14ac:dyDescent="0.25">
      <c r="B146" t="s">
        <v>7</v>
      </c>
      <c r="E146" s="8">
        <v>313.55</v>
      </c>
      <c r="F146" s="8"/>
    </row>
    <row r="147" spans="2:6" x14ac:dyDescent="0.25">
      <c r="B147" t="s">
        <v>8</v>
      </c>
      <c r="E147" s="8">
        <v>24.14</v>
      </c>
      <c r="F147" s="8"/>
    </row>
    <row r="148" spans="2:6" x14ac:dyDescent="0.25">
      <c r="B148" t="s">
        <v>9</v>
      </c>
      <c r="E148" s="8">
        <v>400.77</v>
      </c>
      <c r="F148" s="8"/>
    </row>
    <row r="149" spans="2:6" x14ac:dyDescent="0.25">
      <c r="B149" t="s">
        <v>78</v>
      </c>
      <c r="E149" s="8">
        <f>C135*C139</f>
        <v>0</v>
      </c>
      <c r="F149" s="8"/>
    </row>
    <row r="150" spans="2:6" ht="13.8" x14ac:dyDescent="0.25">
      <c r="B150" s="9"/>
      <c r="E150" s="10">
        <f>SUM(E142:E149)</f>
        <v>2995.54</v>
      </c>
      <c r="F150" s="10"/>
    </row>
    <row r="152" spans="2:6" x14ac:dyDescent="0.25">
      <c r="B152" s="7" t="s">
        <v>10</v>
      </c>
    </row>
    <row r="153" spans="2:6" x14ac:dyDescent="0.25">
      <c r="B153" s="11" t="s">
        <v>11</v>
      </c>
      <c r="C153" s="12">
        <v>29.43</v>
      </c>
      <c r="D153" s="103"/>
    </row>
    <row r="154" spans="2:6" x14ac:dyDescent="0.25">
      <c r="B154" s="13"/>
    </row>
    <row r="155" spans="2:6" x14ac:dyDescent="0.25">
      <c r="B155" t="s">
        <v>3</v>
      </c>
      <c r="E155" s="8">
        <v>764.37</v>
      </c>
      <c r="F155" s="8"/>
    </row>
    <row r="156" spans="2:6" x14ac:dyDescent="0.25">
      <c r="B156" t="s">
        <v>4</v>
      </c>
      <c r="E156" s="8">
        <f>C133*C153</f>
        <v>0</v>
      </c>
      <c r="F156" s="8"/>
    </row>
    <row r="157" spans="2:6" x14ac:dyDescent="0.25">
      <c r="B157" t="s">
        <v>5</v>
      </c>
      <c r="E157" s="8">
        <v>651.05999999999995</v>
      </c>
      <c r="F157" s="8"/>
    </row>
    <row r="158" spans="2:6" x14ac:dyDescent="0.25">
      <c r="B158" t="s">
        <v>6</v>
      </c>
      <c r="E158" s="8">
        <v>367.34</v>
      </c>
      <c r="F158" s="8"/>
    </row>
    <row r="159" spans="2:6" x14ac:dyDescent="0.25">
      <c r="B159" t="s">
        <v>7</v>
      </c>
      <c r="E159" s="8">
        <v>313.55</v>
      </c>
      <c r="F159" s="8"/>
    </row>
    <row r="160" spans="2:6" x14ac:dyDescent="0.25">
      <c r="B160" t="s">
        <v>78</v>
      </c>
      <c r="E160" s="8">
        <f>C135*C139</f>
        <v>0</v>
      </c>
      <c r="F160" s="8"/>
    </row>
    <row r="161" spans="2:9" ht="13.8" x14ac:dyDescent="0.25">
      <c r="B161" s="9"/>
      <c r="E161" s="14">
        <f>SUM(E155:E160)</f>
        <v>2096.3199999999997</v>
      </c>
      <c r="F161" s="14"/>
    </row>
    <row r="163" spans="2:9" x14ac:dyDescent="0.25">
      <c r="B163" s="15" t="s">
        <v>12</v>
      </c>
    </row>
    <row r="164" spans="2:9" x14ac:dyDescent="0.25">
      <c r="B164" t="s">
        <v>13</v>
      </c>
      <c r="E164" s="8">
        <v>102.95</v>
      </c>
      <c r="F164" s="8"/>
    </row>
    <row r="165" spans="2:9" x14ac:dyDescent="0.25">
      <c r="B165" t="s">
        <v>14</v>
      </c>
      <c r="E165" s="8">
        <v>147.07</v>
      </c>
      <c r="F165" s="8"/>
    </row>
    <row r="166" spans="2:9" x14ac:dyDescent="0.25">
      <c r="B166" t="s">
        <v>15</v>
      </c>
      <c r="E166" s="8">
        <v>2.2799999999999998</v>
      </c>
      <c r="F166" s="8"/>
    </row>
    <row r="167" spans="2:9" ht="13.8" thickBot="1" x14ac:dyDescent="0.3"/>
    <row r="168" spans="2:9" ht="15" thickTop="1" thickBot="1" x14ac:dyDescent="0.3">
      <c r="B168" s="5" t="s">
        <v>76</v>
      </c>
      <c r="E168" s="16">
        <f>12*E150+2*E161</f>
        <v>40139.119999999995</v>
      </c>
      <c r="F168" s="117"/>
    </row>
    <row r="169" spans="2:9" ht="21.6" thickTop="1" x14ac:dyDescent="0.25">
      <c r="B169" s="17" t="s">
        <v>17</v>
      </c>
    </row>
    <row r="171" spans="2:9" x14ac:dyDescent="0.25">
      <c r="B171" s="18"/>
      <c r="C171" s="18"/>
      <c r="D171" s="18"/>
      <c r="E171" s="18"/>
      <c r="F171" s="18"/>
      <c r="G171" s="18"/>
      <c r="H171" s="18"/>
      <c r="I171" s="18"/>
    </row>
    <row r="177" spans="1:6" ht="22.5" customHeight="1" x14ac:dyDescent="0.4">
      <c r="B177" s="1" t="s">
        <v>73</v>
      </c>
    </row>
    <row r="178" spans="1:6" x14ac:dyDescent="0.25">
      <c r="A178" s="116"/>
    </row>
    <row r="179" spans="1:6" x14ac:dyDescent="0.25">
      <c r="B179" s="2" t="s">
        <v>0</v>
      </c>
      <c r="C179" s="3">
        <v>0</v>
      </c>
    </row>
    <row r="180" spans="1:6" x14ac:dyDescent="0.25">
      <c r="B180" s="2"/>
      <c r="C180" s="4"/>
    </row>
    <row r="181" spans="1:6" x14ac:dyDescent="0.25">
      <c r="B181" s="5" t="s">
        <v>1</v>
      </c>
      <c r="C181" s="6">
        <v>46.74</v>
      </c>
      <c r="D181" s="101"/>
    </row>
    <row r="182" spans="1:6" x14ac:dyDescent="0.25">
      <c r="B182" s="2"/>
    </row>
    <row r="183" spans="1:6" x14ac:dyDescent="0.25">
      <c r="B183" s="7" t="s">
        <v>2</v>
      </c>
    </row>
    <row r="184" spans="1:6" x14ac:dyDescent="0.25">
      <c r="B184" t="s">
        <v>3</v>
      </c>
      <c r="E184" s="8">
        <v>1214.3900000000001</v>
      </c>
      <c r="F184" s="8"/>
    </row>
    <row r="185" spans="1:6" x14ac:dyDescent="0.25">
      <c r="B185" t="s">
        <v>4</v>
      </c>
      <c r="E185" s="8">
        <f>C179*C181</f>
        <v>0</v>
      </c>
      <c r="F185" s="8"/>
    </row>
    <row r="186" spans="1:6" x14ac:dyDescent="0.25">
      <c r="B186" t="s">
        <v>5</v>
      </c>
      <c r="E186" s="8">
        <v>638.29</v>
      </c>
      <c r="F186" s="8"/>
    </row>
    <row r="187" spans="1:6" x14ac:dyDescent="0.25">
      <c r="B187" t="s">
        <v>6</v>
      </c>
      <c r="E187" s="8">
        <v>360.14</v>
      </c>
      <c r="F187" s="8"/>
    </row>
    <row r="188" spans="1:6" x14ac:dyDescent="0.25">
      <c r="B188" t="s">
        <v>7</v>
      </c>
      <c r="E188" s="8">
        <v>307.39999999999998</v>
      </c>
      <c r="F188" s="8"/>
    </row>
    <row r="189" spans="1:6" x14ac:dyDescent="0.25">
      <c r="B189" t="s">
        <v>8</v>
      </c>
      <c r="E189" s="8">
        <v>23.67</v>
      </c>
      <c r="F189" s="8"/>
    </row>
    <row r="190" spans="1:6" x14ac:dyDescent="0.25">
      <c r="B190" t="s">
        <v>9</v>
      </c>
      <c r="E190" s="8">
        <v>392.91</v>
      </c>
      <c r="F190" s="8"/>
    </row>
    <row r="191" spans="1:6" ht="13.8" x14ac:dyDescent="0.25">
      <c r="B191" s="9"/>
      <c r="E191" s="10">
        <f>SUM(E184:E190)</f>
        <v>2936.8</v>
      </c>
      <c r="F191" s="10"/>
    </row>
    <row r="193" spans="2:6" x14ac:dyDescent="0.25">
      <c r="B193" s="7" t="s">
        <v>10</v>
      </c>
    </row>
    <row r="194" spans="2:6" x14ac:dyDescent="0.25">
      <c r="B194" s="11" t="s">
        <v>11</v>
      </c>
      <c r="C194" s="12">
        <v>28.85</v>
      </c>
      <c r="D194" s="103"/>
    </row>
    <row r="195" spans="2:6" x14ac:dyDescent="0.25">
      <c r="B195" s="13"/>
    </row>
    <row r="196" spans="2:6" x14ac:dyDescent="0.25">
      <c r="B196" t="s">
        <v>3</v>
      </c>
      <c r="E196" s="8">
        <v>749.38</v>
      </c>
      <c r="F196" s="8"/>
    </row>
    <row r="197" spans="2:6" x14ac:dyDescent="0.25">
      <c r="B197" t="s">
        <v>4</v>
      </c>
      <c r="E197" s="8">
        <f>C179*C194</f>
        <v>0</v>
      </c>
      <c r="F197" s="8"/>
    </row>
    <row r="198" spans="2:6" x14ac:dyDescent="0.25">
      <c r="B198" t="s">
        <v>5</v>
      </c>
      <c r="E198" s="8">
        <v>638.29</v>
      </c>
      <c r="F198" s="8"/>
    </row>
    <row r="199" spans="2:6" x14ac:dyDescent="0.25">
      <c r="B199" t="s">
        <v>6</v>
      </c>
      <c r="E199" s="8">
        <v>360.14</v>
      </c>
      <c r="F199" s="8"/>
    </row>
    <row r="200" spans="2:6" x14ac:dyDescent="0.25">
      <c r="B200" t="s">
        <v>7</v>
      </c>
      <c r="E200" s="8">
        <v>307.39999999999998</v>
      </c>
      <c r="F200" s="8"/>
    </row>
    <row r="201" spans="2:6" ht="13.8" x14ac:dyDescent="0.25">
      <c r="B201" s="9"/>
      <c r="E201" s="14">
        <f>SUM(E196:E200)</f>
        <v>2055.21</v>
      </c>
      <c r="F201" s="14"/>
    </row>
    <row r="203" spans="2:6" x14ac:dyDescent="0.25">
      <c r="B203" s="15" t="s">
        <v>12</v>
      </c>
    </row>
    <row r="204" spans="2:6" x14ac:dyDescent="0.25">
      <c r="B204" t="s">
        <v>13</v>
      </c>
      <c r="E204" s="8">
        <v>100.93</v>
      </c>
      <c r="F204" s="8"/>
    </row>
    <row r="205" spans="2:6" x14ac:dyDescent="0.25">
      <c r="B205" t="s">
        <v>14</v>
      </c>
      <c r="E205" s="8">
        <v>144.19</v>
      </c>
      <c r="F205" s="8"/>
    </row>
    <row r="206" spans="2:6" x14ac:dyDescent="0.25">
      <c r="B206" t="s">
        <v>15</v>
      </c>
      <c r="E206" s="8">
        <v>2.2400000000000002</v>
      </c>
      <c r="F206" s="8"/>
    </row>
    <row r="207" spans="2:6" ht="13.8" thickBot="1" x14ac:dyDescent="0.3"/>
    <row r="208" spans="2:6" ht="15" thickTop="1" thickBot="1" x14ac:dyDescent="0.3">
      <c r="B208" s="5" t="s">
        <v>74</v>
      </c>
      <c r="E208" s="16">
        <f>12*E191+2*E201</f>
        <v>39352.020000000004</v>
      </c>
      <c r="F208" s="117"/>
    </row>
    <row r="209" spans="1:9" ht="21.6" thickTop="1" x14ac:dyDescent="0.25">
      <c r="B209" s="17" t="s">
        <v>17</v>
      </c>
    </row>
    <row r="211" spans="1:9" x14ac:dyDescent="0.25">
      <c r="B211" s="18"/>
      <c r="C211" s="18"/>
      <c r="D211" s="18"/>
      <c r="E211" s="18"/>
      <c r="F211" s="18"/>
      <c r="G211" s="18"/>
      <c r="H211" s="18"/>
      <c r="I211" s="18"/>
    </row>
    <row r="215" spans="1:9" ht="22.5" customHeight="1" x14ac:dyDescent="0.4">
      <c r="B215" s="1" t="s">
        <v>71</v>
      </c>
    </row>
    <row r="216" spans="1:9" x14ac:dyDescent="0.25">
      <c r="A216" s="116"/>
    </row>
    <row r="217" spans="1:9" x14ac:dyDescent="0.25">
      <c r="B217" s="2" t="s">
        <v>0</v>
      </c>
      <c r="C217" s="3">
        <v>1</v>
      </c>
    </row>
    <row r="218" spans="1:9" x14ac:dyDescent="0.25">
      <c r="B218" s="2"/>
      <c r="C218" s="4"/>
    </row>
    <row r="219" spans="1:9" x14ac:dyDescent="0.25">
      <c r="B219" s="5" t="s">
        <v>1</v>
      </c>
      <c r="C219" s="6">
        <v>46.32</v>
      </c>
      <c r="D219" s="101"/>
    </row>
    <row r="220" spans="1:9" x14ac:dyDescent="0.25">
      <c r="B220" s="2"/>
    </row>
    <row r="221" spans="1:9" x14ac:dyDescent="0.25">
      <c r="B221" s="7" t="s">
        <v>2</v>
      </c>
    </row>
    <row r="222" spans="1:9" x14ac:dyDescent="0.25">
      <c r="B222" t="s">
        <v>3</v>
      </c>
      <c r="E222" s="8">
        <v>1203.56</v>
      </c>
      <c r="F222" s="8"/>
    </row>
    <row r="223" spans="1:9" x14ac:dyDescent="0.25">
      <c r="B223" t="s">
        <v>4</v>
      </c>
      <c r="E223" s="8">
        <f>C217*C219</f>
        <v>46.32</v>
      </c>
      <c r="F223" s="8"/>
    </row>
    <row r="224" spans="1:9" x14ac:dyDescent="0.25">
      <c r="B224" t="s">
        <v>5</v>
      </c>
      <c r="E224" s="8">
        <v>632.6</v>
      </c>
      <c r="F224" s="8"/>
    </row>
    <row r="225" spans="2:6" x14ac:dyDescent="0.25">
      <c r="B225" t="s">
        <v>6</v>
      </c>
      <c r="E225" s="8">
        <v>356.93</v>
      </c>
      <c r="F225" s="8"/>
    </row>
    <row r="226" spans="2:6" x14ac:dyDescent="0.25">
      <c r="B226" t="s">
        <v>7</v>
      </c>
      <c r="E226" s="8">
        <v>304.65999999999997</v>
      </c>
      <c r="F226" s="8"/>
    </row>
    <row r="227" spans="2:6" x14ac:dyDescent="0.25">
      <c r="B227" t="s">
        <v>8</v>
      </c>
      <c r="E227" s="8">
        <v>23.46</v>
      </c>
      <c r="F227" s="8"/>
    </row>
    <row r="228" spans="2:6" x14ac:dyDescent="0.25">
      <c r="B228" t="s">
        <v>9</v>
      </c>
      <c r="E228" s="8">
        <v>389.40999999999997</v>
      </c>
      <c r="F228" s="8"/>
    </row>
    <row r="229" spans="2:6" ht="13.8" x14ac:dyDescent="0.25">
      <c r="B229" s="9"/>
      <c r="E229" s="10">
        <f>SUM(E222:E228)</f>
        <v>2956.9399999999996</v>
      </c>
      <c r="F229" s="10"/>
    </row>
    <row r="231" spans="2:6" x14ac:dyDescent="0.25">
      <c r="B231" s="7" t="s">
        <v>10</v>
      </c>
    </row>
    <row r="232" spans="2:6" x14ac:dyDescent="0.25">
      <c r="B232" s="11" t="s">
        <v>11</v>
      </c>
      <c r="C232" s="12">
        <v>28.59</v>
      </c>
      <c r="D232" s="103"/>
    </row>
    <row r="233" spans="2:6" x14ac:dyDescent="0.25">
      <c r="B233" s="13"/>
    </row>
    <row r="234" spans="2:6" x14ac:dyDescent="0.25">
      <c r="B234" t="s">
        <v>3</v>
      </c>
      <c r="E234" s="8">
        <v>742.7</v>
      </c>
      <c r="F234" s="8"/>
    </row>
    <row r="235" spans="2:6" x14ac:dyDescent="0.25">
      <c r="B235" t="s">
        <v>4</v>
      </c>
      <c r="E235" s="8">
        <f>C217*C232</f>
        <v>28.59</v>
      </c>
      <c r="F235" s="8"/>
    </row>
    <row r="236" spans="2:6" x14ac:dyDescent="0.25">
      <c r="B236" t="s">
        <v>5</v>
      </c>
      <c r="E236" s="8">
        <v>632.6</v>
      </c>
      <c r="F236" s="8"/>
    </row>
    <row r="237" spans="2:6" x14ac:dyDescent="0.25">
      <c r="B237" t="s">
        <v>6</v>
      </c>
      <c r="E237" s="8">
        <v>356.93</v>
      </c>
      <c r="F237" s="8"/>
    </row>
    <row r="238" spans="2:6" x14ac:dyDescent="0.25">
      <c r="B238" t="s">
        <v>7</v>
      </c>
      <c r="E238" s="8">
        <v>304.65999999999997</v>
      </c>
      <c r="F238" s="8"/>
    </row>
    <row r="239" spans="2:6" ht="13.8" x14ac:dyDescent="0.25">
      <c r="B239" s="9"/>
      <c r="E239" s="14">
        <f>SUM(E234:E238)</f>
        <v>2065.48</v>
      </c>
      <c r="F239" s="14"/>
    </row>
    <row r="241" spans="2:9" x14ac:dyDescent="0.25">
      <c r="B241" s="15" t="s">
        <v>12</v>
      </c>
    </row>
    <row r="242" spans="2:9" x14ac:dyDescent="0.25">
      <c r="B242" t="s">
        <v>13</v>
      </c>
      <c r="E242" s="8">
        <v>100.03</v>
      </c>
      <c r="F242" s="8"/>
    </row>
    <row r="243" spans="2:9" x14ac:dyDescent="0.25">
      <c r="B243" t="s">
        <v>14</v>
      </c>
      <c r="E243" s="8">
        <v>142.89999999999998</v>
      </c>
      <c r="F243" s="8"/>
    </row>
    <row r="244" spans="2:9" x14ac:dyDescent="0.25">
      <c r="B244" t="s">
        <v>15</v>
      </c>
      <c r="E244" s="8">
        <v>2.2200000000000002</v>
      </c>
      <c r="F244" s="8"/>
    </row>
    <row r="245" spans="2:9" ht="13.8" thickBot="1" x14ac:dyDescent="0.3"/>
    <row r="246" spans="2:9" ht="15" thickTop="1" thickBot="1" x14ac:dyDescent="0.3">
      <c r="B246" s="5" t="s">
        <v>72</v>
      </c>
      <c r="E246" s="16">
        <f>12*E229+2*E239</f>
        <v>39614.239999999998</v>
      </c>
      <c r="F246" s="117"/>
    </row>
    <row r="247" spans="2:9" ht="21.6" thickTop="1" x14ac:dyDescent="0.25">
      <c r="B247" s="17" t="s">
        <v>17</v>
      </c>
    </row>
    <row r="249" spans="2:9" x14ac:dyDescent="0.25">
      <c r="B249" s="18"/>
      <c r="C249" s="18"/>
      <c r="D249" s="18"/>
      <c r="E249" s="18"/>
      <c r="F249" s="18"/>
      <c r="G249" s="18"/>
      <c r="H249" s="18"/>
      <c r="I249" s="18"/>
    </row>
    <row r="254" spans="2:9" ht="22.5" customHeight="1" x14ac:dyDescent="0.4">
      <c r="B254" s="1" t="s">
        <v>69</v>
      </c>
    </row>
    <row r="256" spans="2:9" x14ac:dyDescent="0.25">
      <c r="B256" s="2" t="s">
        <v>0</v>
      </c>
      <c r="C256" s="3">
        <v>7</v>
      </c>
      <c r="E256" s="107" t="s">
        <v>67</v>
      </c>
      <c r="F256" s="107" t="s">
        <v>68</v>
      </c>
    </row>
    <row r="257" spans="2:6" x14ac:dyDescent="0.25">
      <c r="B257" s="2"/>
      <c r="C257" s="4"/>
    </row>
    <row r="258" spans="2:6" x14ac:dyDescent="0.25">
      <c r="B258" s="5" t="s">
        <v>1</v>
      </c>
      <c r="C258" s="6">
        <v>45.29</v>
      </c>
      <c r="D258" s="101">
        <v>45.41</v>
      </c>
    </row>
    <row r="259" spans="2:6" x14ac:dyDescent="0.25">
      <c r="B259" s="2"/>
    </row>
    <row r="260" spans="2:6" x14ac:dyDescent="0.25">
      <c r="B260" s="7" t="s">
        <v>2</v>
      </c>
    </row>
    <row r="261" spans="2:6" x14ac:dyDescent="0.25">
      <c r="B261" t="s">
        <v>3</v>
      </c>
      <c r="E261" s="8">
        <v>1177.08</v>
      </c>
      <c r="F261" s="8">
        <v>1179.96</v>
      </c>
    </row>
    <row r="262" spans="2:6" x14ac:dyDescent="0.25">
      <c r="B262" t="s">
        <v>4</v>
      </c>
      <c r="E262" s="8">
        <f>C256*C258</f>
        <v>317.02999999999997</v>
      </c>
      <c r="F262" s="8">
        <f>C256*D258</f>
        <v>317.87</v>
      </c>
    </row>
    <row r="263" spans="2:6" x14ac:dyDescent="0.25">
      <c r="B263" t="s">
        <v>5</v>
      </c>
      <c r="E263" s="8">
        <v>618.66999999999996</v>
      </c>
      <c r="F263" s="8">
        <v>620.19000000000005</v>
      </c>
    </row>
    <row r="264" spans="2:6" x14ac:dyDescent="0.25">
      <c r="B264" t="s">
        <v>6</v>
      </c>
      <c r="E264" s="8">
        <v>349.08</v>
      </c>
      <c r="F264" s="8">
        <v>349.93</v>
      </c>
    </row>
    <row r="265" spans="2:6" x14ac:dyDescent="0.25">
      <c r="B265" t="s">
        <v>7</v>
      </c>
      <c r="E265" s="8">
        <v>297.95</v>
      </c>
      <c r="F265" s="8">
        <v>298.68</v>
      </c>
    </row>
    <row r="266" spans="2:6" x14ac:dyDescent="0.25">
      <c r="B266" t="s">
        <v>8</v>
      </c>
      <c r="E266" s="8">
        <v>22.94</v>
      </c>
      <c r="F266" s="8">
        <v>23</v>
      </c>
    </row>
    <row r="267" spans="2:6" x14ac:dyDescent="0.25">
      <c r="B267" t="s">
        <v>9</v>
      </c>
      <c r="E267" s="8">
        <v>380.84</v>
      </c>
      <c r="F267" s="8">
        <v>381.77</v>
      </c>
    </row>
    <row r="268" spans="2:6" ht="13.8" x14ac:dyDescent="0.25">
      <c r="B268" s="9"/>
      <c r="E268" s="10">
        <f>SUM(E261:E267)</f>
        <v>3163.5899999999997</v>
      </c>
      <c r="F268" s="10">
        <f>SUM(F261:F267)</f>
        <v>3171.3999999999996</v>
      </c>
    </row>
    <row r="270" spans="2:6" x14ac:dyDescent="0.25">
      <c r="B270" s="7" t="s">
        <v>10</v>
      </c>
    </row>
    <row r="271" spans="2:6" x14ac:dyDescent="0.25">
      <c r="B271" s="11" t="s">
        <v>11</v>
      </c>
      <c r="C271" s="12">
        <v>27.95</v>
      </c>
      <c r="D271" s="103">
        <v>28.02</v>
      </c>
    </row>
    <row r="272" spans="2:6" x14ac:dyDescent="0.25">
      <c r="B272" s="13"/>
    </row>
    <row r="273" spans="2:9" x14ac:dyDescent="0.25">
      <c r="B273" t="s">
        <v>3</v>
      </c>
      <c r="E273" s="8">
        <v>726.35</v>
      </c>
      <c r="F273" s="8">
        <v>728.13</v>
      </c>
    </row>
    <row r="274" spans="2:9" x14ac:dyDescent="0.25">
      <c r="B274" t="s">
        <v>4</v>
      </c>
      <c r="E274" s="8">
        <f>C256*C271</f>
        <v>195.65</v>
      </c>
      <c r="F274" s="8">
        <f>C256*D271</f>
        <v>196.14</v>
      </c>
    </row>
    <row r="275" spans="2:9" x14ac:dyDescent="0.25">
      <c r="B275" t="s">
        <v>5</v>
      </c>
      <c r="E275" s="8">
        <v>618.66999999999996</v>
      </c>
      <c r="F275" s="8">
        <v>620.19000000000005</v>
      </c>
    </row>
    <row r="276" spans="2:9" x14ac:dyDescent="0.25">
      <c r="B276" t="s">
        <v>6</v>
      </c>
      <c r="E276" s="8">
        <v>349.08</v>
      </c>
      <c r="F276" s="8">
        <v>349.93</v>
      </c>
    </row>
    <row r="277" spans="2:9" x14ac:dyDescent="0.25">
      <c r="B277" t="s">
        <v>7</v>
      </c>
      <c r="E277" s="8">
        <v>297.95</v>
      </c>
      <c r="F277" s="8">
        <v>298.68</v>
      </c>
    </row>
    <row r="278" spans="2:9" ht="13.8" x14ac:dyDescent="0.25">
      <c r="B278" s="9"/>
      <c r="E278" s="14">
        <f>SUM(E273:E277)</f>
        <v>2187.6999999999998</v>
      </c>
      <c r="F278" s="14">
        <f>SUM(F273:F277)</f>
        <v>2193.0700000000002</v>
      </c>
    </row>
    <row r="280" spans="2:9" x14ac:dyDescent="0.25">
      <c r="B280" s="15" t="s">
        <v>12</v>
      </c>
    </row>
    <row r="281" spans="2:9" x14ac:dyDescent="0.25">
      <c r="B281" t="s">
        <v>13</v>
      </c>
      <c r="E281" s="8">
        <v>97.820000000000007</v>
      </c>
      <c r="F281" s="8">
        <v>98.06</v>
      </c>
    </row>
    <row r="282" spans="2:9" x14ac:dyDescent="0.25">
      <c r="B282" t="s">
        <v>14</v>
      </c>
      <c r="E282" s="8">
        <v>139.75</v>
      </c>
      <c r="F282" s="8">
        <v>140.09</v>
      </c>
    </row>
    <row r="283" spans="2:9" x14ac:dyDescent="0.25">
      <c r="B283" t="s">
        <v>15</v>
      </c>
      <c r="E283" s="8">
        <v>2.16</v>
      </c>
      <c r="F283" s="8">
        <v>2.17</v>
      </c>
    </row>
    <row r="284" spans="2:9" ht="13.8" thickBot="1" x14ac:dyDescent="0.3"/>
    <row r="285" spans="2:9" ht="15" thickTop="1" thickBot="1" x14ac:dyDescent="0.3">
      <c r="B285" s="5" t="s">
        <v>70</v>
      </c>
      <c r="E285" s="16">
        <f>12*E268+2*E278</f>
        <v>42338.479999999996</v>
      </c>
      <c r="F285" s="16">
        <f>6*E268+6*F268+E278+F278</f>
        <v>42390.709999999992</v>
      </c>
    </row>
    <row r="286" spans="2:9" ht="21.6" thickTop="1" x14ac:dyDescent="0.25">
      <c r="B286" s="17" t="s">
        <v>17</v>
      </c>
    </row>
    <row r="288" spans="2:9" x14ac:dyDescent="0.25">
      <c r="B288" s="18"/>
      <c r="C288" s="18"/>
      <c r="D288" s="18"/>
      <c r="E288" s="18"/>
      <c r="F288" s="18"/>
      <c r="G288" s="18"/>
      <c r="H288" s="18"/>
      <c r="I288" s="18"/>
    </row>
    <row r="292" spans="2:6" ht="22.5" customHeight="1" x14ac:dyDescent="0.4">
      <c r="B292" s="1" t="s">
        <v>65</v>
      </c>
    </row>
    <row r="294" spans="2:6" x14ac:dyDescent="0.25">
      <c r="B294" s="2" t="s">
        <v>0</v>
      </c>
      <c r="C294" s="3">
        <v>7</v>
      </c>
    </row>
    <row r="295" spans="2:6" x14ac:dyDescent="0.25">
      <c r="B295" s="2"/>
      <c r="C295" s="4"/>
    </row>
    <row r="296" spans="2:6" x14ac:dyDescent="0.25">
      <c r="B296" s="5" t="s">
        <v>1</v>
      </c>
      <c r="C296" s="6">
        <v>44.18</v>
      </c>
      <c r="D296" s="101">
        <v>44.29</v>
      </c>
      <c r="E296" s="107" t="s">
        <v>67</v>
      </c>
      <c r="F296" s="107" t="s">
        <v>68</v>
      </c>
    </row>
    <row r="297" spans="2:6" x14ac:dyDescent="0.25">
      <c r="B297" s="2"/>
    </row>
    <row r="298" spans="2:6" x14ac:dyDescent="0.25">
      <c r="B298" s="7" t="s">
        <v>2</v>
      </c>
    </row>
    <row r="299" spans="2:6" x14ac:dyDescent="0.25">
      <c r="B299" t="s">
        <v>3</v>
      </c>
      <c r="E299" s="8">
        <v>1148.3399999999999</v>
      </c>
      <c r="F299" s="8">
        <v>1151.1600000000001</v>
      </c>
    </row>
    <row r="300" spans="2:6" x14ac:dyDescent="0.25">
      <c r="B300" t="s">
        <v>4</v>
      </c>
      <c r="E300" s="8">
        <f>C294*C296</f>
        <v>309.26</v>
      </c>
      <c r="F300" s="8">
        <f>C294*D296</f>
        <v>310.02999999999997</v>
      </c>
    </row>
    <row r="301" spans="2:6" x14ac:dyDescent="0.25">
      <c r="B301" t="s">
        <v>5</v>
      </c>
      <c r="E301" s="8">
        <v>603.55999999999995</v>
      </c>
      <c r="F301" s="8">
        <v>605.04999999999995</v>
      </c>
    </row>
    <row r="302" spans="2:6" x14ac:dyDescent="0.25">
      <c r="B302" t="s">
        <v>6</v>
      </c>
      <c r="E302" s="8">
        <v>340.55</v>
      </c>
      <c r="F302" s="8">
        <v>341.39</v>
      </c>
    </row>
    <row r="303" spans="2:6" x14ac:dyDescent="0.25">
      <c r="B303" t="s">
        <v>7</v>
      </c>
      <c r="E303" s="8">
        <v>290.67</v>
      </c>
      <c r="F303" s="8">
        <v>291.39</v>
      </c>
    </row>
    <row r="304" spans="2:6" x14ac:dyDescent="0.25">
      <c r="B304" t="s">
        <v>8</v>
      </c>
      <c r="E304" s="8">
        <v>22.380000000000003</v>
      </c>
      <c r="F304" s="8">
        <v>22.430000000000003</v>
      </c>
    </row>
    <row r="305" spans="2:6" x14ac:dyDescent="0.25">
      <c r="B305" t="s">
        <v>9</v>
      </c>
      <c r="E305" s="8">
        <v>371.53999999999996</v>
      </c>
      <c r="F305" s="8">
        <v>372.45</v>
      </c>
    </row>
    <row r="306" spans="2:6" ht="13.8" x14ac:dyDescent="0.25">
      <c r="B306" s="9"/>
      <c r="E306" s="10">
        <f>SUM(E299:E305)</f>
        <v>3086.3</v>
      </c>
      <c r="F306" s="10">
        <f>SUM(F299:F305)</f>
        <v>3093.8999999999992</v>
      </c>
    </row>
    <row r="308" spans="2:6" x14ac:dyDescent="0.25">
      <c r="B308" s="7" t="s">
        <v>10</v>
      </c>
    </row>
    <row r="309" spans="2:6" x14ac:dyDescent="0.25">
      <c r="B309" s="11" t="s">
        <v>11</v>
      </c>
      <c r="C309" s="12">
        <v>27.26</v>
      </c>
      <c r="D309" s="103">
        <v>27.32</v>
      </c>
    </row>
    <row r="310" spans="2:6" x14ac:dyDescent="0.25">
      <c r="B310" s="13"/>
    </row>
    <row r="311" spans="2:6" x14ac:dyDescent="0.25">
      <c r="B311" t="s">
        <v>3</v>
      </c>
      <c r="E311" s="8">
        <v>708.61</v>
      </c>
      <c r="F311" s="8">
        <v>710.35</v>
      </c>
    </row>
    <row r="312" spans="2:6" x14ac:dyDescent="0.25">
      <c r="B312" t="s">
        <v>4</v>
      </c>
      <c r="E312" s="8">
        <f>C294*C309</f>
        <v>190.82000000000002</v>
      </c>
      <c r="F312" s="8">
        <f>C294*D309</f>
        <v>191.24</v>
      </c>
    </row>
    <row r="313" spans="2:6" x14ac:dyDescent="0.25">
      <c r="B313" t="s">
        <v>5</v>
      </c>
      <c r="E313" s="8">
        <v>603.55999999999995</v>
      </c>
      <c r="F313" s="8">
        <v>605.04999999999995</v>
      </c>
    </row>
    <row r="314" spans="2:6" x14ac:dyDescent="0.25">
      <c r="B314" t="s">
        <v>6</v>
      </c>
      <c r="E314" s="8">
        <v>340.55</v>
      </c>
      <c r="F314" s="8">
        <v>341.39</v>
      </c>
    </row>
    <row r="315" spans="2:6" x14ac:dyDescent="0.25">
      <c r="B315" t="s">
        <v>7</v>
      </c>
      <c r="E315" s="8">
        <v>290.67</v>
      </c>
      <c r="F315" s="8">
        <v>291.39</v>
      </c>
    </row>
    <row r="316" spans="2:6" ht="13.8" x14ac:dyDescent="0.25">
      <c r="B316" s="9"/>
      <c r="E316" s="14">
        <f>SUM(E311:E315)</f>
        <v>2134.21</v>
      </c>
      <c r="F316" s="14">
        <f>SUM(F311:F315)</f>
        <v>2139.4199999999996</v>
      </c>
    </row>
    <row r="318" spans="2:6" x14ac:dyDescent="0.25">
      <c r="B318" s="15" t="s">
        <v>12</v>
      </c>
    </row>
    <row r="319" spans="2:6" x14ac:dyDescent="0.25">
      <c r="B319" t="s">
        <v>13</v>
      </c>
      <c r="E319" s="8">
        <v>95.43</v>
      </c>
    </row>
    <row r="320" spans="2:6" x14ac:dyDescent="0.25">
      <c r="B320" t="s">
        <v>14</v>
      </c>
      <c r="E320" s="8">
        <v>136.32999999999998</v>
      </c>
    </row>
    <row r="321" spans="2:9" x14ac:dyDescent="0.25">
      <c r="B321" t="s">
        <v>15</v>
      </c>
      <c r="E321" s="8">
        <v>2.11</v>
      </c>
    </row>
    <row r="322" spans="2:9" ht="13.8" thickBot="1" x14ac:dyDescent="0.3"/>
    <row r="323" spans="2:9" ht="15" thickTop="1" thickBot="1" x14ac:dyDescent="0.3">
      <c r="B323" s="5" t="s">
        <v>66</v>
      </c>
      <c r="E323" s="106">
        <f>8*E306+1*E316+4*F306+1*F316</f>
        <v>41339.629999999997</v>
      </c>
      <c r="F323" s="113"/>
      <c r="G323" s="114"/>
      <c r="H323" s="112"/>
    </row>
    <row r="324" spans="2:9" ht="21.6" thickTop="1" x14ac:dyDescent="0.25">
      <c r="B324" s="17" t="s">
        <v>17</v>
      </c>
    </row>
    <row r="326" spans="2:9" x14ac:dyDescent="0.25">
      <c r="B326" s="18"/>
      <c r="C326" s="18"/>
      <c r="D326" s="18"/>
      <c r="E326" s="18"/>
      <c r="F326" s="18"/>
      <c r="G326" s="18"/>
      <c r="H326" s="18"/>
      <c r="I326" s="18"/>
    </row>
    <row r="328" spans="2:9" ht="22.5" customHeight="1" x14ac:dyDescent="0.4">
      <c r="B328" s="1" t="s">
        <v>59</v>
      </c>
      <c r="C328" s="100"/>
    </row>
    <row r="330" spans="2:9" x14ac:dyDescent="0.25">
      <c r="B330" s="2" t="s">
        <v>0</v>
      </c>
      <c r="C330" s="78">
        <v>7</v>
      </c>
    </row>
    <row r="331" spans="2:9" x14ac:dyDescent="0.25">
      <c r="B331" s="2"/>
    </row>
    <row r="332" spans="2:9" x14ac:dyDescent="0.25">
      <c r="B332" s="5" t="s">
        <v>1</v>
      </c>
      <c r="C332" s="5">
        <v>43.08</v>
      </c>
    </row>
    <row r="333" spans="2:9" x14ac:dyDescent="0.25">
      <c r="B333" s="2"/>
    </row>
    <row r="334" spans="2:9" x14ac:dyDescent="0.25">
      <c r="B334" s="7" t="s">
        <v>2</v>
      </c>
    </row>
    <row r="335" spans="2:9" x14ac:dyDescent="0.25">
      <c r="B335" t="s">
        <v>3</v>
      </c>
      <c r="E335" s="8">
        <v>1120.1500000000001</v>
      </c>
    </row>
    <row r="336" spans="2:9" x14ac:dyDescent="0.25">
      <c r="B336" t="s">
        <v>4</v>
      </c>
      <c r="E336" s="8">
        <f>C330*C332</f>
        <v>301.56</v>
      </c>
    </row>
    <row r="337" spans="2:5" x14ac:dyDescent="0.25">
      <c r="B337" t="s">
        <v>5</v>
      </c>
      <c r="E337" s="8">
        <v>588.75</v>
      </c>
    </row>
    <row r="338" spans="2:5" x14ac:dyDescent="0.25">
      <c r="B338" t="s">
        <v>6</v>
      </c>
      <c r="E338" s="8">
        <v>332.18</v>
      </c>
    </row>
    <row r="339" spans="2:5" x14ac:dyDescent="0.25">
      <c r="B339" t="s">
        <v>7</v>
      </c>
      <c r="E339" s="8">
        <v>283.52999999999997</v>
      </c>
    </row>
    <row r="340" spans="2:5" x14ac:dyDescent="0.25">
      <c r="B340" t="s">
        <v>8</v>
      </c>
      <c r="E340" s="8">
        <v>21.82</v>
      </c>
    </row>
    <row r="341" spans="2:5" x14ac:dyDescent="0.25">
      <c r="B341" t="s">
        <v>9</v>
      </c>
      <c r="E341" s="8">
        <v>362.40999999999997</v>
      </c>
    </row>
    <row r="342" spans="2:5" ht="13.8" x14ac:dyDescent="0.25">
      <c r="B342" s="9"/>
      <c r="E342" s="10">
        <f>SUM(E335:E341)</f>
        <v>3010.4</v>
      </c>
    </row>
    <row r="344" spans="2:5" x14ac:dyDescent="0.25">
      <c r="B344" s="7" t="s">
        <v>10</v>
      </c>
    </row>
    <row r="345" spans="2:5" x14ac:dyDescent="0.25">
      <c r="B345" s="11" t="s">
        <v>56</v>
      </c>
      <c r="C345" s="11">
        <v>26.580000000000002</v>
      </c>
    </row>
    <row r="347" spans="2:5" x14ac:dyDescent="0.25">
      <c r="B347" t="s">
        <v>3</v>
      </c>
      <c r="E347" s="8">
        <v>691.21</v>
      </c>
    </row>
    <row r="348" spans="2:5" x14ac:dyDescent="0.25">
      <c r="B348" t="s">
        <v>4</v>
      </c>
      <c r="E348" s="8">
        <f>C330*C345</f>
        <v>186.06</v>
      </c>
    </row>
    <row r="349" spans="2:5" x14ac:dyDescent="0.25">
      <c r="B349" t="s">
        <v>5</v>
      </c>
      <c r="E349" s="8">
        <v>588.75</v>
      </c>
    </row>
    <row r="350" spans="2:5" x14ac:dyDescent="0.25">
      <c r="B350" t="s">
        <v>6</v>
      </c>
      <c r="E350" s="8">
        <v>332.18</v>
      </c>
    </row>
    <row r="351" spans="2:5" x14ac:dyDescent="0.25">
      <c r="B351" t="s">
        <v>7</v>
      </c>
      <c r="E351" s="8">
        <v>283.52999999999997</v>
      </c>
    </row>
    <row r="352" spans="2:5" ht="13.8" x14ac:dyDescent="0.25">
      <c r="B352" s="9"/>
      <c r="E352" s="14">
        <f>SUM(E347:E351)</f>
        <v>2081.73</v>
      </c>
    </row>
    <row r="354" spans="2:9" x14ac:dyDescent="0.25">
      <c r="B354" s="15" t="s">
        <v>12</v>
      </c>
    </row>
    <row r="355" spans="2:9" x14ac:dyDescent="0.25">
      <c r="B355" t="s">
        <v>13</v>
      </c>
      <c r="E355" s="8">
        <v>93.070000000000007</v>
      </c>
    </row>
    <row r="356" spans="2:9" x14ac:dyDescent="0.25">
      <c r="B356" t="s">
        <v>14</v>
      </c>
      <c r="E356" s="8">
        <v>132.97999999999999</v>
      </c>
    </row>
    <row r="357" spans="2:9" x14ac:dyDescent="0.25">
      <c r="B357" t="s">
        <v>15</v>
      </c>
      <c r="E357" s="8">
        <v>2.0699999999999998</v>
      </c>
    </row>
    <row r="358" spans="2:9" ht="13.8" thickBot="1" x14ac:dyDescent="0.3"/>
    <row r="359" spans="2:9" ht="15" thickTop="1" thickBot="1" x14ac:dyDescent="0.3">
      <c r="B359" s="5" t="s">
        <v>61</v>
      </c>
      <c r="E359" s="16">
        <f>12*E342+2*E352</f>
        <v>40288.26</v>
      </c>
    </row>
    <row r="360" spans="2:9" ht="21.6" thickTop="1" x14ac:dyDescent="0.25">
      <c r="B360" s="17" t="s">
        <v>17</v>
      </c>
    </row>
    <row r="361" spans="2:9" x14ac:dyDescent="0.25">
      <c r="B361" s="17"/>
    </row>
    <row r="362" spans="2:9" x14ac:dyDescent="0.25">
      <c r="B362" s="18"/>
      <c r="C362" s="18"/>
      <c r="D362" s="18"/>
      <c r="E362" s="18"/>
      <c r="F362" s="18"/>
      <c r="G362" s="18"/>
      <c r="H362" s="18"/>
      <c r="I362" s="18"/>
    </row>
    <row r="364" spans="2:9" ht="22.5" customHeight="1" x14ac:dyDescent="0.4">
      <c r="B364" s="1" t="s">
        <v>59</v>
      </c>
      <c r="C364" s="100"/>
    </row>
    <row r="366" spans="2:9" x14ac:dyDescent="0.25">
      <c r="B366" s="2" t="s">
        <v>0</v>
      </c>
      <c r="C366" s="78">
        <v>7</v>
      </c>
    </row>
    <row r="367" spans="2:9" x14ac:dyDescent="0.25">
      <c r="B367" s="2"/>
    </row>
    <row r="368" spans="2:9" x14ac:dyDescent="0.25">
      <c r="B368" s="5" t="s">
        <v>1</v>
      </c>
      <c r="C368" s="5">
        <v>43.08</v>
      </c>
    </row>
    <row r="369" spans="2:5" x14ac:dyDescent="0.25">
      <c r="B369" s="2"/>
    </row>
    <row r="370" spans="2:5" x14ac:dyDescent="0.25">
      <c r="B370" s="7" t="s">
        <v>2</v>
      </c>
    </row>
    <row r="371" spans="2:5" x14ac:dyDescent="0.25">
      <c r="B371" t="s">
        <v>3</v>
      </c>
      <c r="E371" s="8">
        <v>1120.1500000000001</v>
      </c>
    </row>
    <row r="372" spans="2:5" x14ac:dyDescent="0.25">
      <c r="B372" t="s">
        <v>4</v>
      </c>
      <c r="E372" s="8">
        <f>C366*C368</f>
        <v>301.56</v>
      </c>
    </row>
    <row r="373" spans="2:5" x14ac:dyDescent="0.25">
      <c r="B373" t="s">
        <v>5</v>
      </c>
      <c r="E373" s="8">
        <v>588.75</v>
      </c>
    </row>
    <row r="374" spans="2:5" x14ac:dyDescent="0.25">
      <c r="B374" t="s">
        <v>6</v>
      </c>
      <c r="E374" s="8">
        <v>332.18</v>
      </c>
    </row>
    <row r="375" spans="2:5" x14ac:dyDescent="0.25">
      <c r="B375" t="s">
        <v>7</v>
      </c>
      <c r="E375" s="8">
        <v>283.52999999999997</v>
      </c>
    </row>
    <row r="376" spans="2:5" x14ac:dyDescent="0.25">
      <c r="B376" t="s">
        <v>8</v>
      </c>
      <c r="E376" s="8">
        <v>21.82</v>
      </c>
    </row>
    <row r="377" spans="2:5" x14ac:dyDescent="0.25">
      <c r="B377" t="s">
        <v>9</v>
      </c>
      <c r="E377" s="8">
        <v>362.40999999999997</v>
      </c>
    </row>
    <row r="378" spans="2:5" ht="13.8" x14ac:dyDescent="0.25">
      <c r="B378" s="9"/>
      <c r="E378" s="10">
        <f>SUM(E371:E377)</f>
        <v>3010.4</v>
      </c>
    </row>
    <row r="380" spans="2:5" x14ac:dyDescent="0.25">
      <c r="B380" s="7" t="s">
        <v>10</v>
      </c>
    </row>
    <row r="381" spans="2:5" x14ac:dyDescent="0.25">
      <c r="B381" s="11" t="s">
        <v>56</v>
      </c>
      <c r="C381" s="11">
        <v>26.580000000000002</v>
      </c>
    </row>
    <row r="383" spans="2:5" x14ac:dyDescent="0.25">
      <c r="B383" t="s">
        <v>3</v>
      </c>
      <c r="E383" s="8">
        <v>691.21</v>
      </c>
    </row>
    <row r="384" spans="2:5" x14ac:dyDescent="0.25">
      <c r="B384" t="s">
        <v>4</v>
      </c>
      <c r="E384" s="8">
        <f>C366*C381</f>
        <v>186.06</v>
      </c>
    </row>
    <row r="385" spans="2:9" x14ac:dyDescent="0.25">
      <c r="B385" t="s">
        <v>5</v>
      </c>
      <c r="E385" s="8">
        <v>588.75</v>
      </c>
    </row>
    <row r="386" spans="2:9" x14ac:dyDescent="0.25">
      <c r="B386" t="s">
        <v>6</v>
      </c>
      <c r="E386" s="8">
        <v>332.18</v>
      </c>
    </row>
    <row r="387" spans="2:9" x14ac:dyDescent="0.25">
      <c r="B387" t="s">
        <v>7</v>
      </c>
      <c r="E387" s="8">
        <v>283.52999999999997</v>
      </c>
    </row>
    <row r="388" spans="2:9" ht="13.8" x14ac:dyDescent="0.25">
      <c r="B388" s="9"/>
      <c r="E388" s="14">
        <f>SUM(E383:E387)</f>
        <v>2081.73</v>
      </c>
    </row>
    <row r="390" spans="2:9" x14ac:dyDescent="0.25">
      <c r="B390" s="15" t="s">
        <v>12</v>
      </c>
    </row>
    <row r="391" spans="2:9" x14ac:dyDescent="0.25">
      <c r="B391" t="s">
        <v>13</v>
      </c>
      <c r="E391" s="8">
        <v>93.070000000000007</v>
      </c>
    </row>
    <row r="392" spans="2:9" x14ac:dyDescent="0.25">
      <c r="B392" t="s">
        <v>14</v>
      </c>
      <c r="E392" s="8">
        <v>132.97999999999999</v>
      </c>
    </row>
    <row r="393" spans="2:9" x14ac:dyDescent="0.25">
      <c r="B393" t="s">
        <v>15</v>
      </c>
      <c r="E393" s="8">
        <v>2.0699999999999998</v>
      </c>
    </row>
    <row r="394" spans="2:9" ht="13.8" thickBot="1" x14ac:dyDescent="0.3"/>
    <row r="395" spans="2:9" ht="15" thickTop="1" thickBot="1" x14ac:dyDescent="0.3">
      <c r="B395" s="5" t="s">
        <v>61</v>
      </c>
      <c r="E395" s="16">
        <f>12*E378+2*E388</f>
        <v>40288.26</v>
      </c>
    </row>
    <row r="396" spans="2:9" ht="21.6" thickTop="1" x14ac:dyDescent="0.25">
      <c r="B396" s="17" t="s">
        <v>17</v>
      </c>
    </row>
    <row r="397" spans="2:9" x14ac:dyDescent="0.25">
      <c r="B397" s="17"/>
    </row>
    <row r="398" spans="2:9" x14ac:dyDescent="0.25">
      <c r="B398" s="18"/>
      <c r="C398" s="18"/>
      <c r="D398" s="18"/>
      <c r="E398" s="18"/>
      <c r="F398" s="18"/>
      <c r="G398" s="18"/>
      <c r="H398" s="18"/>
      <c r="I398" s="18"/>
    </row>
    <row r="400" spans="2:9" ht="22.5" customHeight="1" x14ac:dyDescent="0.4">
      <c r="B400" s="1" t="s">
        <v>60</v>
      </c>
      <c r="C400" s="99"/>
    </row>
    <row r="402" spans="2:5" x14ac:dyDescent="0.25">
      <c r="B402" s="2" t="s">
        <v>0</v>
      </c>
      <c r="C402" s="78">
        <v>6</v>
      </c>
    </row>
    <row r="403" spans="2:5" x14ac:dyDescent="0.25">
      <c r="B403" s="2"/>
    </row>
    <row r="404" spans="2:5" x14ac:dyDescent="0.25">
      <c r="B404" s="5" t="s">
        <v>1</v>
      </c>
      <c r="C404" s="5">
        <v>42.65</v>
      </c>
    </row>
    <row r="405" spans="2:5" x14ac:dyDescent="0.25">
      <c r="B405" s="2"/>
    </row>
    <row r="406" spans="2:5" x14ac:dyDescent="0.25">
      <c r="B406" s="7" t="s">
        <v>2</v>
      </c>
    </row>
    <row r="407" spans="2:5" x14ac:dyDescent="0.25">
      <c r="B407" t="s">
        <v>3</v>
      </c>
      <c r="E407" s="8">
        <v>1109.05</v>
      </c>
    </row>
    <row r="408" spans="2:5" x14ac:dyDescent="0.25">
      <c r="B408" t="s">
        <v>4</v>
      </c>
      <c r="E408" s="8">
        <f>C402*C404</f>
        <v>255.89999999999998</v>
      </c>
    </row>
    <row r="409" spans="2:5" x14ac:dyDescent="0.25">
      <c r="B409" t="s">
        <v>5</v>
      </c>
      <c r="E409" s="8">
        <v>582.91999999999996</v>
      </c>
    </row>
    <row r="410" spans="2:5" x14ac:dyDescent="0.25">
      <c r="B410" t="s">
        <v>6</v>
      </c>
      <c r="E410" s="8">
        <v>328.89</v>
      </c>
    </row>
    <row r="411" spans="2:5" x14ac:dyDescent="0.25">
      <c r="B411" t="s">
        <v>7</v>
      </c>
      <c r="E411" s="8">
        <v>280.72000000000003</v>
      </c>
    </row>
    <row r="412" spans="2:5" x14ac:dyDescent="0.25">
      <c r="B412" t="s">
        <v>8</v>
      </c>
      <c r="E412" s="8">
        <v>21.6</v>
      </c>
    </row>
    <row r="413" spans="2:5" x14ac:dyDescent="0.25">
      <c r="B413" t="s">
        <v>9</v>
      </c>
      <c r="E413" s="8">
        <v>358.82</v>
      </c>
    </row>
    <row r="414" spans="2:5" ht="13.8" x14ac:dyDescent="0.25">
      <c r="B414" s="9"/>
      <c r="E414" s="10">
        <f>SUM(E407:E413)</f>
        <v>2937.8999999999996</v>
      </c>
    </row>
    <row r="416" spans="2:5" x14ac:dyDescent="0.25">
      <c r="B416" s="7" t="s">
        <v>10</v>
      </c>
    </row>
    <row r="417" spans="2:5" x14ac:dyDescent="0.25">
      <c r="B417" s="11" t="s">
        <v>56</v>
      </c>
      <c r="C417" s="11">
        <v>26.31</v>
      </c>
    </row>
    <row r="419" spans="2:5" x14ac:dyDescent="0.25">
      <c r="B419" t="s">
        <v>3</v>
      </c>
      <c r="E419" s="8">
        <v>684.36</v>
      </c>
    </row>
    <row r="420" spans="2:5" x14ac:dyDescent="0.25">
      <c r="B420" t="s">
        <v>4</v>
      </c>
      <c r="E420" s="8">
        <f>C402*C417</f>
        <v>157.85999999999999</v>
      </c>
    </row>
    <row r="421" spans="2:5" x14ac:dyDescent="0.25">
      <c r="B421" t="s">
        <v>5</v>
      </c>
      <c r="E421" s="8">
        <v>582.91999999999996</v>
      </c>
    </row>
    <row r="422" spans="2:5" x14ac:dyDescent="0.25">
      <c r="B422" t="s">
        <v>6</v>
      </c>
      <c r="E422" s="8">
        <v>328.89</v>
      </c>
    </row>
    <row r="423" spans="2:5" x14ac:dyDescent="0.25">
      <c r="B423" t="s">
        <v>7</v>
      </c>
      <c r="E423" s="8">
        <v>280.72000000000003</v>
      </c>
    </row>
    <row r="424" spans="2:5" ht="13.8" x14ac:dyDescent="0.25">
      <c r="B424" s="9"/>
      <c r="E424" s="14">
        <f>SUM(E419:E423)</f>
        <v>2034.7499999999998</v>
      </c>
    </row>
    <row r="426" spans="2:5" x14ac:dyDescent="0.25">
      <c r="B426" s="15" t="s">
        <v>12</v>
      </c>
    </row>
    <row r="427" spans="2:5" x14ac:dyDescent="0.25">
      <c r="B427" t="s">
        <v>13</v>
      </c>
      <c r="E427" s="8">
        <v>92.14</v>
      </c>
    </row>
    <row r="428" spans="2:5" x14ac:dyDescent="0.25">
      <c r="B428" t="s">
        <v>14</v>
      </c>
      <c r="E428" s="8">
        <v>131.66</v>
      </c>
    </row>
    <row r="429" spans="2:5" x14ac:dyDescent="0.25">
      <c r="B429" t="s">
        <v>15</v>
      </c>
      <c r="E429" s="8">
        <v>2.16</v>
      </c>
    </row>
    <row r="430" spans="2:5" ht="13.8" thickBot="1" x14ac:dyDescent="0.3"/>
    <row r="431" spans="2:5" ht="15" thickTop="1" thickBot="1" x14ac:dyDescent="0.3">
      <c r="B431" s="5" t="s">
        <v>62</v>
      </c>
      <c r="E431" s="16">
        <f>12*E414+2*E424</f>
        <v>39324.299999999996</v>
      </c>
    </row>
    <row r="432" spans="2:5" ht="21.6" thickTop="1" x14ac:dyDescent="0.25">
      <c r="B432" s="17" t="s">
        <v>17</v>
      </c>
    </row>
    <row r="434" spans="2:9" x14ac:dyDescent="0.25">
      <c r="B434" s="18"/>
      <c r="C434" s="18"/>
      <c r="D434" s="18"/>
      <c r="E434" s="18"/>
      <c r="F434" s="18"/>
      <c r="G434" s="18"/>
      <c r="H434" s="18"/>
      <c r="I434" s="18"/>
    </row>
    <row r="436" spans="2:9" ht="21" x14ac:dyDescent="0.4">
      <c r="B436" s="1" t="s">
        <v>18</v>
      </c>
    </row>
    <row r="438" spans="2:9" x14ac:dyDescent="0.25">
      <c r="B438" s="2" t="s">
        <v>0</v>
      </c>
      <c r="C438" s="91">
        <v>5</v>
      </c>
    </row>
    <row r="439" spans="2:9" x14ac:dyDescent="0.25">
      <c r="B439" s="2"/>
    </row>
    <row r="440" spans="2:9" x14ac:dyDescent="0.25">
      <c r="B440" s="5" t="s">
        <v>19</v>
      </c>
      <c r="C440" s="5">
        <v>42.65</v>
      </c>
    </row>
    <row r="441" spans="2:9" x14ac:dyDescent="0.25">
      <c r="B441" s="2"/>
    </row>
    <row r="442" spans="2:9" x14ac:dyDescent="0.25">
      <c r="B442" s="20" t="s">
        <v>2</v>
      </c>
      <c r="C442" s="13"/>
      <c r="D442" s="13"/>
      <c r="E442" s="21" t="s">
        <v>18</v>
      </c>
      <c r="F442" s="22"/>
      <c r="G442" s="13"/>
      <c r="H442" s="22"/>
      <c r="I442" s="22"/>
    </row>
    <row r="443" spans="2:9" x14ac:dyDescent="0.25">
      <c r="B443" t="s">
        <v>3</v>
      </c>
      <c r="E443" s="8">
        <v>1109.05</v>
      </c>
      <c r="F443" s="8"/>
      <c r="G443" s="24"/>
      <c r="H443" s="25"/>
      <c r="I443" s="26"/>
    </row>
    <row r="444" spans="2:9" x14ac:dyDescent="0.25">
      <c r="B444" t="s">
        <v>4</v>
      </c>
      <c r="E444" s="8">
        <f>C438*C440</f>
        <v>213.25</v>
      </c>
      <c r="F444" s="8"/>
      <c r="G444" s="24"/>
      <c r="H444" s="25"/>
      <c r="I444" s="26"/>
    </row>
    <row r="445" spans="2:9" x14ac:dyDescent="0.25">
      <c r="B445" t="s">
        <v>5</v>
      </c>
      <c r="E445" s="8">
        <v>582.91999999999996</v>
      </c>
      <c r="F445" s="8"/>
      <c r="G445" s="24"/>
      <c r="H445" s="25"/>
      <c r="I445" s="26"/>
    </row>
    <row r="446" spans="2:9" x14ac:dyDescent="0.25">
      <c r="B446" t="s">
        <v>6</v>
      </c>
      <c r="E446" s="8">
        <v>328.89</v>
      </c>
      <c r="F446" s="8"/>
      <c r="G446" s="24"/>
      <c r="H446" s="25"/>
      <c r="I446" s="26"/>
    </row>
    <row r="447" spans="2:9" x14ac:dyDescent="0.25">
      <c r="B447" t="s">
        <v>7</v>
      </c>
      <c r="E447" s="8">
        <v>280.72000000000003</v>
      </c>
      <c r="F447" s="8"/>
      <c r="G447" s="24"/>
      <c r="H447" s="25"/>
      <c r="I447" s="26"/>
    </row>
    <row r="448" spans="2:9" x14ac:dyDescent="0.25">
      <c r="B448" t="s">
        <v>8</v>
      </c>
      <c r="E448" s="8">
        <v>21.6</v>
      </c>
      <c r="F448" s="8"/>
      <c r="G448" s="24"/>
      <c r="H448" s="25"/>
      <c r="I448" s="26"/>
    </row>
    <row r="449" spans="2:9" x14ac:dyDescent="0.25">
      <c r="B449" t="s">
        <v>9</v>
      </c>
      <c r="E449" s="8">
        <v>358.82</v>
      </c>
      <c r="F449" s="8"/>
      <c r="G449" s="24"/>
      <c r="H449" s="25"/>
      <c r="I449" s="26"/>
    </row>
    <row r="450" spans="2:9" ht="13.8" x14ac:dyDescent="0.25">
      <c r="B450" s="9"/>
      <c r="C450" s="9"/>
      <c r="D450" s="9"/>
      <c r="E450" s="28">
        <f>SUM(E443:E449)</f>
        <v>2895.25</v>
      </c>
      <c r="F450" s="28"/>
      <c r="G450" s="29"/>
      <c r="H450" s="30"/>
      <c r="I450" s="30"/>
    </row>
    <row r="451" spans="2:9" x14ac:dyDescent="0.25">
      <c r="E451" s="66"/>
      <c r="F451" s="66"/>
      <c r="H451" s="68"/>
    </row>
    <row r="452" spans="2:9" x14ac:dyDescent="0.25">
      <c r="B452" s="5" t="s">
        <v>20</v>
      </c>
      <c r="C452" s="5">
        <v>26.31</v>
      </c>
      <c r="D452" s="5"/>
      <c r="E452" s="5" t="s">
        <v>21</v>
      </c>
      <c r="F452" s="5">
        <v>684.36</v>
      </c>
    </row>
    <row r="454" spans="2:9" x14ac:dyDescent="0.25">
      <c r="B454" s="31" t="s">
        <v>10</v>
      </c>
      <c r="D454" s="13"/>
      <c r="E454" s="32" t="s">
        <v>22</v>
      </c>
      <c r="F454" s="22" t="s">
        <v>58</v>
      </c>
      <c r="G454" s="22"/>
      <c r="H454" s="22"/>
      <c r="I454" s="22"/>
    </row>
    <row r="455" spans="2:9" x14ac:dyDescent="0.25">
      <c r="B455" t="s">
        <v>3</v>
      </c>
      <c r="E455" s="8">
        <v>684.36</v>
      </c>
      <c r="F455" s="33">
        <v>0</v>
      </c>
      <c r="H455" s="25"/>
      <c r="I455" s="26"/>
    </row>
    <row r="456" spans="2:9" x14ac:dyDescent="0.25">
      <c r="B456" t="s">
        <v>4</v>
      </c>
      <c r="E456" s="8">
        <f>C438*C452</f>
        <v>131.54999999999998</v>
      </c>
      <c r="F456" s="33">
        <v>0</v>
      </c>
      <c r="H456" s="25"/>
      <c r="I456" s="26"/>
    </row>
    <row r="457" spans="2:9" x14ac:dyDescent="0.25">
      <c r="B457" t="s">
        <v>5</v>
      </c>
      <c r="E457" s="8">
        <v>582.91999999999996</v>
      </c>
      <c r="F457" s="33">
        <v>0</v>
      </c>
      <c r="H457" s="25"/>
      <c r="I457" s="26"/>
    </row>
    <row r="458" spans="2:9" x14ac:dyDescent="0.25">
      <c r="B458" t="s">
        <v>6</v>
      </c>
      <c r="E458" s="8">
        <v>328.89</v>
      </c>
      <c r="F458" s="33">
        <v>0</v>
      </c>
      <c r="H458" s="25"/>
      <c r="I458" s="26"/>
    </row>
    <row r="459" spans="2:9" x14ac:dyDescent="0.25">
      <c r="B459" t="s">
        <v>7</v>
      </c>
      <c r="E459" s="8">
        <v>280.72000000000003</v>
      </c>
      <c r="F459" s="33">
        <v>0</v>
      </c>
      <c r="H459" s="25"/>
      <c r="I459" s="26"/>
    </row>
    <row r="460" spans="2:9" ht="13.8" x14ac:dyDescent="0.25">
      <c r="B460" s="9"/>
      <c r="C460" s="9"/>
      <c r="D460" s="9"/>
      <c r="E460" s="28">
        <f>SUM(E455:E459)</f>
        <v>2008.4399999999998</v>
      </c>
      <c r="F460" s="34">
        <f>SUM(F455:F459)</f>
        <v>0</v>
      </c>
      <c r="G460" s="9"/>
      <c r="H460" s="9"/>
      <c r="I460" s="30"/>
    </row>
    <row r="462" spans="2:9" x14ac:dyDescent="0.25">
      <c r="B462" s="15" t="s">
        <v>12</v>
      </c>
      <c r="D462" s="13"/>
      <c r="E462" s="32" t="s">
        <v>18</v>
      </c>
      <c r="F462" s="22"/>
      <c r="G462" s="22"/>
      <c r="H462" s="22"/>
      <c r="I462" s="22"/>
    </row>
    <row r="463" spans="2:9" x14ac:dyDescent="0.25">
      <c r="B463" t="s">
        <v>13</v>
      </c>
      <c r="E463" s="8">
        <v>92.14</v>
      </c>
      <c r="F463" s="8"/>
      <c r="G463" s="36"/>
      <c r="H463" s="25"/>
      <c r="I463" s="26"/>
    </row>
    <row r="464" spans="2:9" x14ac:dyDescent="0.25">
      <c r="B464" t="s">
        <v>14</v>
      </c>
      <c r="E464" s="8">
        <v>131.66</v>
      </c>
      <c r="F464" s="8"/>
      <c r="G464" s="36"/>
      <c r="H464" s="25"/>
      <c r="I464" s="26"/>
    </row>
    <row r="465" spans="2:11" x14ac:dyDescent="0.25">
      <c r="B465" t="s">
        <v>15</v>
      </c>
      <c r="E465" s="8">
        <v>2.16</v>
      </c>
      <c r="F465" s="8"/>
      <c r="G465" s="36"/>
      <c r="H465" s="25"/>
      <c r="I465" s="26"/>
    </row>
    <row r="466" spans="2:11" ht="13.8" thickBot="1" x14ac:dyDescent="0.3"/>
    <row r="467" spans="2:11" ht="15" thickTop="1" thickBot="1" x14ac:dyDescent="0.3">
      <c r="B467" s="5" t="s">
        <v>24</v>
      </c>
      <c r="E467" s="16">
        <f>12*E450+2*E460</f>
        <v>38759.879999999997</v>
      </c>
    </row>
    <row r="468" spans="2:11" ht="22.2" thickTop="1" thickBot="1" x14ac:dyDescent="0.3">
      <c r="B468" s="37" t="s">
        <v>17</v>
      </c>
      <c r="E468" s="38"/>
    </row>
    <row r="469" spans="2:11" ht="13.8" thickTop="1" x14ac:dyDescent="0.25">
      <c r="E469" s="38"/>
      <c r="F469" s="92" t="s">
        <v>25</v>
      </c>
      <c r="G469" s="40">
        <f>E472/E467</f>
        <v>0.94818250211300981</v>
      </c>
      <c r="H469" s="93"/>
    </row>
    <row r="470" spans="2:11" ht="14.4" thickBot="1" x14ac:dyDescent="0.3">
      <c r="E470" s="38"/>
      <c r="F470" s="94">
        <f>E467-E472</f>
        <v>2008.4399999999951</v>
      </c>
      <c r="G470" s="43"/>
      <c r="H470" s="95">
        <f>1-G469</f>
        <v>5.1817497886990194E-2</v>
      </c>
    </row>
    <row r="471" spans="2:11" ht="14.4" thickTop="1" thickBot="1" x14ac:dyDescent="0.3">
      <c r="E471" s="38"/>
    </row>
    <row r="472" spans="2:11" ht="15" thickTop="1" thickBot="1" x14ac:dyDescent="0.3">
      <c r="B472" s="11" t="s">
        <v>27</v>
      </c>
      <c r="C472" s="11"/>
      <c r="D472" s="11"/>
      <c r="E472" s="45">
        <f>12*E450+E460</f>
        <v>36751.440000000002</v>
      </c>
      <c r="K472" s="36"/>
    </row>
    <row r="473" spans="2:11" ht="21.6" thickTop="1" x14ac:dyDescent="0.25">
      <c r="B473" s="37" t="s">
        <v>17</v>
      </c>
    </row>
    <row r="474" spans="2:11" x14ac:dyDescent="0.25">
      <c r="G474">
        <f>E475/C475</f>
        <v>0.88497033530547575</v>
      </c>
      <c r="K474" s="46"/>
    </row>
    <row r="475" spans="2:11" hidden="1" x14ac:dyDescent="0.25">
      <c r="C475" s="26">
        <f>E467/1568</f>
        <v>24.719311224489793</v>
      </c>
      <c r="D475" s="26">
        <f>E467/1680</f>
        <v>23.071357142857142</v>
      </c>
      <c r="E475" s="26">
        <f>E472/1680</f>
        <v>21.875857142857143</v>
      </c>
      <c r="F475">
        <f>E472/E565</f>
        <v>0.8830375493700765</v>
      </c>
      <c r="G475">
        <f>D475/C475</f>
        <v>0.93333333333333335</v>
      </c>
      <c r="K475" s="46"/>
    </row>
    <row r="476" spans="2:11" ht="13.8" thickBot="1" x14ac:dyDescent="0.3">
      <c r="C476" s="26"/>
      <c r="D476" s="26"/>
      <c r="E476" s="26"/>
      <c r="K476" s="46"/>
    </row>
    <row r="477" spans="2:11" ht="14.4" thickTop="1" x14ac:dyDescent="0.25">
      <c r="B477" s="47" t="s">
        <v>28</v>
      </c>
      <c r="C477" s="48" t="s">
        <v>29</v>
      </c>
      <c r="D477" s="49" t="s">
        <v>30</v>
      </c>
      <c r="E477" s="50"/>
      <c r="F477" s="50"/>
      <c r="G477" s="51"/>
      <c r="H477" s="52">
        <f>1-G475</f>
        <v>6.6666666666666652E-2</v>
      </c>
      <c r="K477" s="46"/>
    </row>
    <row r="478" spans="2:11" ht="13.8" x14ac:dyDescent="0.25">
      <c r="B478" s="47" t="s">
        <v>31</v>
      </c>
      <c r="C478" s="53"/>
      <c r="D478" s="54"/>
      <c r="E478" s="54"/>
      <c r="F478" s="54"/>
      <c r="G478" s="54"/>
      <c r="H478" s="55"/>
      <c r="K478" s="46"/>
    </row>
    <row r="479" spans="2:11" ht="14.4" thickBot="1" x14ac:dyDescent="0.3">
      <c r="B479" s="47" t="s">
        <v>32</v>
      </c>
      <c r="C479" s="56" t="s">
        <v>33</v>
      </c>
      <c r="D479" s="57" t="s">
        <v>34</v>
      </c>
      <c r="E479" s="58"/>
      <c r="F479" s="58"/>
      <c r="G479" s="59"/>
      <c r="H479" s="60">
        <f>1-G474</f>
        <v>0.11502966469452425</v>
      </c>
      <c r="K479" s="46"/>
    </row>
    <row r="480" spans="2:11" ht="13.8" thickTop="1" x14ac:dyDescent="0.25"/>
    <row r="481" spans="1:9" ht="13.8" thickBot="1" x14ac:dyDescent="0.3"/>
    <row r="482" spans="1:9" s="65" customFormat="1" ht="20.399999999999999" thickTop="1" thickBot="1" x14ac:dyDescent="0.4">
      <c r="A482"/>
      <c r="B482" s="61" t="s">
        <v>35</v>
      </c>
      <c r="C482" s="62"/>
      <c r="D482" s="62"/>
      <c r="E482" s="62"/>
      <c r="F482" s="63">
        <f>E565-E472</f>
        <v>4867.9000000000015</v>
      </c>
      <c r="G482" s="62"/>
      <c r="H482" s="64">
        <f>1-F475</f>
        <v>0.1169624506299235</v>
      </c>
    </row>
    <row r="483" spans="1:9" ht="19.8" thickTop="1" x14ac:dyDescent="0.35">
      <c r="A483" s="65"/>
    </row>
    <row r="484" spans="1:9" x14ac:dyDescent="0.25">
      <c r="B484" s="18"/>
      <c r="C484" s="18"/>
      <c r="D484" s="18"/>
      <c r="E484" s="18"/>
      <c r="F484" s="18"/>
      <c r="G484" s="18"/>
      <c r="H484" s="18"/>
      <c r="I484" s="18"/>
    </row>
    <row r="486" spans="1:9" ht="22.5" customHeight="1" x14ac:dyDescent="0.4">
      <c r="B486" s="1" t="s">
        <v>36</v>
      </c>
    </row>
    <row r="488" spans="1:9" x14ac:dyDescent="0.25">
      <c r="B488" s="2" t="s">
        <v>0</v>
      </c>
      <c r="C488" s="78">
        <v>5</v>
      </c>
    </row>
    <row r="489" spans="1:9" x14ac:dyDescent="0.25">
      <c r="B489" s="2"/>
    </row>
    <row r="490" spans="1:9" x14ac:dyDescent="0.25">
      <c r="B490" s="5" t="s">
        <v>1</v>
      </c>
      <c r="C490" s="5">
        <v>42.65</v>
      </c>
    </row>
    <row r="491" spans="1:9" x14ac:dyDescent="0.25">
      <c r="B491" s="2"/>
    </row>
    <row r="492" spans="1:9" x14ac:dyDescent="0.25">
      <c r="B492" s="7" t="s">
        <v>2</v>
      </c>
    </row>
    <row r="493" spans="1:9" x14ac:dyDescent="0.25">
      <c r="B493" t="s">
        <v>3</v>
      </c>
      <c r="E493" s="8">
        <v>1109.05</v>
      </c>
    </row>
    <row r="494" spans="1:9" x14ac:dyDescent="0.25">
      <c r="B494" t="s">
        <v>4</v>
      </c>
      <c r="E494" s="8">
        <f>C488*C490</f>
        <v>213.25</v>
      </c>
    </row>
    <row r="495" spans="1:9" x14ac:dyDescent="0.25">
      <c r="B495" t="s">
        <v>5</v>
      </c>
      <c r="E495" s="8">
        <v>582.91999999999996</v>
      </c>
    </row>
    <row r="496" spans="1:9" x14ac:dyDescent="0.25">
      <c r="B496" t="s">
        <v>6</v>
      </c>
      <c r="E496" s="8">
        <v>328.89</v>
      </c>
    </row>
    <row r="497" spans="2:5" x14ac:dyDescent="0.25">
      <c r="B497" t="s">
        <v>7</v>
      </c>
      <c r="E497" s="8">
        <v>280.72000000000003</v>
      </c>
    </row>
    <row r="498" spans="2:5" x14ac:dyDescent="0.25">
      <c r="B498" t="s">
        <v>8</v>
      </c>
      <c r="E498" s="8">
        <v>21.6</v>
      </c>
    </row>
    <row r="499" spans="2:5" x14ac:dyDescent="0.25">
      <c r="B499" t="s">
        <v>9</v>
      </c>
      <c r="E499" s="8">
        <v>358.82</v>
      </c>
    </row>
    <row r="500" spans="2:5" ht="13.8" x14ac:dyDescent="0.25">
      <c r="B500" s="9"/>
      <c r="E500" s="10">
        <f>SUM(E493:E499)</f>
        <v>2895.25</v>
      </c>
    </row>
    <row r="502" spans="2:5" x14ac:dyDescent="0.25">
      <c r="B502" s="7" t="s">
        <v>10</v>
      </c>
    </row>
    <row r="503" spans="2:5" x14ac:dyDescent="0.25">
      <c r="B503" s="11" t="s">
        <v>56</v>
      </c>
      <c r="C503" s="11">
        <v>26.31</v>
      </c>
    </row>
    <row r="505" spans="2:5" x14ac:dyDescent="0.25">
      <c r="B505" t="s">
        <v>3</v>
      </c>
      <c r="E505" s="8">
        <v>684.36</v>
      </c>
    </row>
    <row r="506" spans="2:5" x14ac:dyDescent="0.25">
      <c r="B506" t="s">
        <v>4</v>
      </c>
      <c r="E506" s="8">
        <f>C488*C503</f>
        <v>131.54999999999998</v>
      </c>
    </row>
    <row r="507" spans="2:5" x14ac:dyDescent="0.25">
      <c r="B507" t="s">
        <v>5</v>
      </c>
      <c r="E507" s="8">
        <v>582.91999999999996</v>
      </c>
    </row>
    <row r="508" spans="2:5" x14ac:dyDescent="0.25">
      <c r="B508" t="s">
        <v>6</v>
      </c>
      <c r="E508" s="8">
        <v>328.89</v>
      </c>
    </row>
    <row r="509" spans="2:5" x14ac:dyDescent="0.25">
      <c r="B509" t="s">
        <v>7</v>
      </c>
      <c r="E509" s="8">
        <v>280.72000000000003</v>
      </c>
    </row>
    <row r="510" spans="2:5" ht="13.8" x14ac:dyDescent="0.25">
      <c r="B510" s="9"/>
      <c r="E510" s="14">
        <f>SUM(E505:E509)</f>
        <v>2008.4399999999998</v>
      </c>
    </row>
    <row r="512" spans="2:5" x14ac:dyDescent="0.25">
      <c r="B512" s="15" t="s">
        <v>12</v>
      </c>
    </row>
    <row r="513" spans="2:9" x14ac:dyDescent="0.25">
      <c r="B513" t="s">
        <v>13</v>
      </c>
      <c r="E513" s="8">
        <v>92.14</v>
      </c>
    </row>
    <row r="514" spans="2:9" x14ac:dyDescent="0.25">
      <c r="B514" t="s">
        <v>14</v>
      </c>
      <c r="E514" s="8">
        <v>131.66</v>
      </c>
    </row>
    <row r="515" spans="2:9" x14ac:dyDescent="0.25">
      <c r="B515" t="s">
        <v>15</v>
      </c>
      <c r="E515" s="8">
        <v>2.16</v>
      </c>
    </row>
    <row r="516" spans="2:9" ht="13.8" thickBot="1" x14ac:dyDescent="0.3"/>
    <row r="517" spans="2:9" ht="15" thickTop="1" thickBot="1" x14ac:dyDescent="0.3">
      <c r="B517" s="5" t="s">
        <v>37</v>
      </c>
      <c r="E517" s="16">
        <f>12*E500+2*E510</f>
        <v>38759.879999999997</v>
      </c>
    </row>
    <row r="518" spans="2:9" ht="21.6" thickTop="1" x14ac:dyDescent="0.25">
      <c r="B518" s="17" t="s">
        <v>17</v>
      </c>
    </row>
    <row r="520" spans="2:9" ht="13.8" thickBot="1" x14ac:dyDescent="0.3"/>
    <row r="521" spans="2:9" ht="15" thickTop="1" thickBot="1" x14ac:dyDescent="0.3">
      <c r="B521" s="11" t="s">
        <v>38</v>
      </c>
      <c r="C521" s="11"/>
      <c r="E521" s="45">
        <f>E570-E517</f>
        <v>1223.0900000000038</v>
      </c>
    </row>
    <row r="522" spans="2:9" ht="48.75" customHeight="1" thickTop="1" x14ac:dyDescent="0.25">
      <c r="B522" s="37" t="s">
        <v>39</v>
      </c>
    </row>
    <row r="526" spans="2:9" x14ac:dyDescent="0.25">
      <c r="B526" s="18"/>
      <c r="C526" s="18"/>
      <c r="D526" s="18"/>
      <c r="E526" s="18"/>
      <c r="F526" s="18"/>
      <c r="G526" s="18"/>
      <c r="H526" s="18"/>
      <c r="I526" s="18"/>
    </row>
    <row r="528" spans="2:9" ht="22.5" customHeight="1" x14ac:dyDescent="0.4">
      <c r="B528" s="1" t="s">
        <v>40</v>
      </c>
    </row>
    <row r="530" spans="1:9" x14ac:dyDescent="0.25">
      <c r="B530" s="2" t="s">
        <v>0</v>
      </c>
      <c r="C530" s="91">
        <v>5</v>
      </c>
    </row>
    <row r="531" spans="1:9" x14ac:dyDescent="0.25">
      <c r="B531" s="2"/>
    </row>
    <row r="532" spans="1:9" x14ac:dyDescent="0.25">
      <c r="B532" s="5" t="s">
        <v>41</v>
      </c>
      <c r="C532" s="5">
        <v>44.65</v>
      </c>
    </row>
    <row r="533" spans="1:9" x14ac:dyDescent="0.25">
      <c r="B533" s="2"/>
    </row>
    <row r="534" spans="1:9" x14ac:dyDescent="0.25">
      <c r="B534" s="11" t="s">
        <v>42</v>
      </c>
      <c r="C534" s="11">
        <v>42.65</v>
      </c>
    </row>
    <row r="536" spans="1:9" s="13" customFormat="1" x14ac:dyDescent="0.25">
      <c r="A536"/>
      <c r="E536" s="21" t="s">
        <v>43</v>
      </c>
      <c r="F536" s="22" t="s">
        <v>44</v>
      </c>
      <c r="H536" s="22" t="s">
        <v>45</v>
      </c>
      <c r="I536" s="22" t="s">
        <v>46</v>
      </c>
    </row>
    <row r="537" spans="1:9" x14ac:dyDescent="0.25">
      <c r="A537" s="13"/>
      <c r="B537" t="s">
        <v>3</v>
      </c>
      <c r="E537" s="8">
        <v>1161.3</v>
      </c>
      <c r="F537" s="8">
        <v>1109.05</v>
      </c>
      <c r="G537" s="24">
        <f t="shared" ref="G537:G543" si="0">F537/E537</f>
        <v>0.95500731938344963</v>
      </c>
      <c r="H537" s="25">
        <f t="shared" ref="H537:H543" si="1">1-G537</f>
        <v>4.4992680616550373E-2</v>
      </c>
      <c r="I537" s="26">
        <f t="shared" ref="I537:I544" si="2">E537-F537</f>
        <v>52.25</v>
      </c>
    </row>
    <row r="538" spans="1:9" x14ac:dyDescent="0.25">
      <c r="B538" t="s">
        <v>4</v>
      </c>
      <c r="E538" s="8">
        <f>C532*C530</f>
        <v>223.25</v>
      </c>
      <c r="F538" s="8">
        <f>C530*C534</f>
        <v>213.25</v>
      </c>
      <c r="G538" s="24">
        <f t="shared" si="0"/>
        <v>0.95520716685330342</v>
      </c>
      <c r="H538" s="25">
        <f t="shared" si="1"/>
        <v>4.4792833146696576E-2</v>
      </c>
      <c r="I538" s="26">
        <f t="shared" si="2"/>
        <v>10</v>
      </c>
    </row>
    <row r="539" spans="1:9" x14ac:dyDescent="0.25">
      <c r="B539" t="s">
        <v>5</v>
      </c>
      <c r="E539" s="8">
        <v>613.6</v>
      </c>
      <c r="F539" s="8">
        <v>582.91999999999996</v>
      </c>
      <c r="G539" s="24">
        <f t="shared" si="0"/>
        <v>0.94999999999999984</v>
      </c>
      <c r="H539" s="25">
        <f t="shared" si="1"/>
        <v>5.0000000000000155E-2</v>
      </c>
      <c r="I539" s="26">
        <f t="shared" si="2"/>
        <v>30.680000000000064</v>
      </c>
    </row>
    <row r="540" spans="1:9" x14ac:dyDescent="0.25">
      <c r="B540" t="s">
        <v>6</v>
      </c>
      <c r="E540" s="8">
        <v>342.59</v>
      </c>
      <c r="F540" s="8">
        <v>328.89</v>
      </c>
      <c r="G540" s="24">
        <f t="shared" si="0"/>
        <v>0.96001050818762956</v>
      </c>
      <c r="H540" s="25">
        <f t="shared" si="1"/>
        <v>3.9989491812370437E-2</v>
      </c>
      <c r="I540" s="26">
        <f t="shared" si="2"/>
        <v>13.699999999999989</v>
      </c>
    </row>
    <row r="541" spans="1:9" x14ac:dyDescent="0.25">
      <c r="B541" t="s">
        <v>7</v>
      </c>
      <c r="E541" s="8">
        <v>292.41000000000003</v>
      </c>
      <c r="F541" s="8">
        <v>280.70999999999998</v>
      </c>
      <c r="G541" s="24">
        <f t="shared" si="0"/>
        <v>0.9599876885195443</v>
      </c>
      <c r="H541" s="25">
        <f t="shared" si="1"/>
        <v>4.0012311480455698E-2</v>
      </c>
      <c r="I541" s="26">
        <f t="shared" si="2"/>
        <v>11.700000000000045</v>
      </c>
    </row>
    <row r="542" spans="1:9" x14ac:dyDescent="0.25">
      <c r="B542" t="s">
        <v>8</v>
      </c>
      <c r="E542" s="8">
        <v>22.5</v>
      </c>
      <c r="F542" s="8">
        <v>21.6</v>
      </c>
      <c r="G542" s="24">
        <f t="shared" si="0"/>
        <v>0.96000000000000008</v>
      </c>
      <c r="H542" s="25">
        <f t="shared" si="1"/>
        <v>3.9999999999999925E-2</v>
      </c>
      <c r="I542" s="26">
        <f t="shared" si="2"/>
        <v>0.89999999999999858</v>
      </c>
    </row>
    <row r="543" spans="1:9" x14ac:dyDescent="0.25">
      <c r="B543" t="s">
        <v>9</v>
      </c>
      <c r="E543" s="8">
        <v>373.77</v>
      </c>
      <c r="F543" s="8">
        <v>358.82</v>
      </c>
      <c r="G543" s="24">
        <f t="shared" si="0"/>
        <v>0.96000214035369347</v>
      </c>
      <c r="H543" s="25">
        <f t="shared" si="1"/>
        <v>3.9997859646306533E-2</v>
      </c>
      <c r="I543" s="26">
        <f t="shared" si="2"/>
        <v>14.949999999999989</v>
      </c>
    </row>
    <row r="544" spans="1:9" s="9" customFormat="1" ht="13.8" x14ac:dyDescent="0.25">
      <c r="A544"/>
      <c r="E544" s="28">
        <f>SUM(E537:E543)</f>
        <v>3029.42</v>
      </c>
      <c r="F544" s="28">
        <f>SUM(F537:F543)</f>
        <v>2895.24</v>
      </c>
      <c r="G544" s="29"/>
      <c r="H544" s="30"/>
      <c r="I544" s="30">
        <f t="shared" si="2"/>
        <v>134.18000000000029</v>
      </c>
    </row>
    <row r="545" spans="1:9" ht="13.8" x14ac:dyDescent="0.25">
      <c r="A545" s="9"/>
      <c r="E545" s="66"/>
      <c r="F545" s="66"/>
      <c r="G545" s="67"/>
      <c r="H545" s="68"/>
    </row>
    <row r="547" spans="1:9" x14ac:dyDescent="0.25">
      <c r="B547" s="5" t="s">
        <v>47</v>
      </c>
      <c r="C547" s="6">
        <v>44.65</v>
      </c>
      <c r="D547" s="5"/>
      <c r="E547" s="5" t="s">
        <v>48</v>
      </c>
      <c r="F547" s="6">
        <v>1161.3</v>
      </c>
    </row>
    <row r="548" spans="1:9" x14ac:dyDescent="0.25">
      <c r="C548" s="4"/>
      <c r="F548" s="4"/>
    </row>
    <row r="549" spans="1:9" x14ac:dyDescent="0.25">
      <c r="B549" s="11" t="s">
        <v>49</v>
      </c>
      <c r="C549" s="12">
        <v>23.98</v>
      </c>
      <c r="D549" s="11"/>
      <c r="E549" s="11" t="s">
        <v>50</v>
      </c>
      <c r="F549" s="12">
        <v>623.62</v>
      </c>
    </row>
    <row r="551" spans="1:9" x14ac:dyDescent="0.25">
      <c r="E551" s="32" t="s">
        <v>51</v>
      </c>
      <c r="F551" s="22" t="s">
        <v>52</v>
      </c>
      <c r="G551" s="22"/>
      <c r="H551" s="11" t="s">
        <v>45</v>
      </c>
      <c r="I551" s="11" t="s">
        <v>46</v>
      </c>
    </row>
    <row r="552" spans="1:9" x14ac:dyDescent="0.25">
      <c r="B552" t="s">
        <v>3</v>
      </c>
      <c r="E552" s="8">
        <v>1161.3</v>
      </c>
      <c r="F552" s="8">
        <v>623.62</v>
      </c>
      <c r="G552">
        <f>F552/E552</f>
        <v>0.53700163609747698</v>
      </c>
      <c r="H552" s="25">
        <f>1-G552</f>
        <v>0.46299836390252302</v>
      </c>
      <c r="I552" s="26">
        <f t="shared" ref="I552:I557" si="3">E552-F552</f>
        <v>537.67999999999995</v>
      </c>
    </row>
    <row r="553" spans="1:9" x14ac:dyDescent="0.25">
      <c r="B553" t="s">
        <v>4</v>
      </c>
      <c r="E553" s="8">
        <f>C530*C547</f>
        <v>223.25</v>
      </c>
      <c r="F553" s="8">
        <f>C530*C549</f>
        <v>119.9</v>
      </c>
      <c r="G553">
        <f>F553/E553</f>
        <v>0.53706606942889146</v>
      </c>
      <c r="H553" s="25">
        <f>1-G553</f>
        <v>0.46293393057110854</v>
      </c>
      <c r="I553" s="26">
        <f t="shared" si="3"/>
        <v>103.35</v>
      </c>
    </row>
    <row r="554" spans="1:9" x14ac:dyDescent="0.25">
      <c r="B554" t="s">
        <v>5</v>
      </c>
      <c r="E554" s="8">
        <v>613.6</v>
      </c>
      <c r="F554" s="8">
        <v>582.91999999999996</v>
      </c>
      <c r="G554">
        <f>F554/E554</f>
        <v>0.94999999999999984</v>
      </c>
      <c r="H554" s="25">
        <f>1-G554</f>
        <v>5.0000000000000155E-2</v>
      </c>
      <c r="I554" s="26">
        <f t="shared" si="3"/>
        <v>30.680000000000064</v>
      </c>
    </row>
    <row r="555" spans="1:9" x14ac:dyDescent="0.25">
      <c r="B555" t="s">
        <v>6</v>
      </c>
      <c r="E555" s="8">
        <v>342.59</v>
      </c>
      <c r="F555" s="8">
        <v>328.89</v>
      </c>
      <c r="G555">
        <f>F555/E555</f>
        <v>0.96001050818762956</v>
      </c>
      <c r="H555" s="25">
        <f>1-G555</f>
        <v>3.9989491812370437E-2</v>
      </c>
      <c r="I555" s="26">
        <f t="shared" si="3"/>
        <v>13.699999999999989</v>
      </c>
    </row>
    <row r="556" spans="1:9" x14ac:dyDescent="0.25">
      <c r="B556" t="s">
        <v>7</v>
      </c>
      <c r="E556" s="8">
        <v>292.41000000000003</v>
      </c>
      <c r="F556" s="8">
        <v>280.70999999999998</v>
      </c>
      <c r="G556">
        <f>F556/E556</f>
        <v>0.9599876885195443</v>
      </c>
      <c r="H556" s="25">
        <f>1-G556</f>
        <v>4.0012311480455698E-2</v>
      </c>
      <c r="I556" s="26">
        <f t="shared" si="3"/>
        <v>11.700000000000045</v>
      </c>
    </row>
    <row r="557" spans="1:9" s="9" customFormat="1" ht="13.8" x14ac:dyDescent="0.25">
      <c r="A557"/>
      <c r="E557" s="28">
        <f>SUM(E552:E556)</f>
        <v>2633.15</v>
      </c>
      <c r="F557" s="28">
        <f>SUM(F552:F556)</f>
        <v>1936.04</v>
      </c>
      <c r="I557" s="30">
        <f t="shared" si="3"/>
        <v>697.11000000000013</v>
      </c>
    </row>
    <row r="558" spans="1:9" ht="13.8" x14ac:dyDescent="0.25">
      <c r="A558" s="9"/>
    </row>
    <row r="559" spans="1:9" s="13" customFormat="1" x14ac:dyDescent="0.25">
      <c r="A559"/>
      <c r="B559" s="15" t="s">
        <v>12</v>
      </c>
      <c r="E559" s="32" t="s">
        <v>43</v>
      </c>
      <c r="F559" s="22" t="s">
        <v>53</v>
      </c>
      <c r="G559" s="22"/>
      <c r="H559" s="22" t="s">
        <v>45</v>
      </c>
      <c r="I559" s="22" t="s">
        <v>46</v>
      </c>
    </row>
    <row r="560" spans="1:9" x14ac:dyDescent="0.25">
      <c r="A560" s="13"/>
      <c r="B560" t="s">
        <v>13</v>
      </c>
      <c r="E560" s="8">
        <v>95.97</v>
      </c>
      <c r="F560" s="8">
        <v>92.14</v>
      </c>
      <c r="G560" s="36">
        <f>F560/E560</f>
        <v>0.96009169532145466</v>
      </c>
      <c r="H560" s="25">
        <f>1-G560</f>
        <v>3.9908304678545337E-2</v>
      </c>
      <c r="I560" s="26">
        <f>E560-F560</f>
        <v>3.8299999999999983</v>
      </c>
    </row>
    <row r="561" spans="2:9" x14ac:dyDescent="0.25">
      <c r="B561" t="s">
        <v>14</v>
      </c>
      <c r="E561" s="8">
        <v>137.13999999999999</v>
      </c>
      <c r="F561" s="8">
        <v>131.66</v>
      </c>
      <c r="G561" s="36">
        <f>F561/E561</f>
        <v>0.96004083418404562</v>
      </c>
      <c r="H561" s="25">
        <f>1-G561</f>
        <v>3.9959165815954378E-2</v>
      </c>
      <c r="I561" s="26">
        <f>E561-F561</f>
        <v>5.4799999999999898</v>
      </c>
    </row>
    <row r="562" spans="2:9" x14ac:dyDescent="0.25">
      <c r="B562" t="s">
        <v>15</v>
      </c>
      <c r="E562" s="8">
        <v>2.2599999999999998</v>
      </c>
      <c r="F562" s="8">
        <v>2.16</v>
      </c>
      <c r="G562" s="36">
        <f>F562/E562</f>
        <v>0.95575221238938068</v>
      </c>
      <c r="H562" s="25">
        <f>1-G562</f>
        <v>4.4247787610619316E-2</v>
      </c>
      <c r="I562" s="26">
        <f>E562-F562</f>
        <v>9.9999999999999645E-2</v>
      </c>
    </row>
    <row r="564" spans="2:9" ht="13.8" thickBot="1" x14ac:dyDescent="0.3">
      <c r="B564" s="76"/>
    </row>
    <row r="565" spans="2:9" ht="15" thickTop="1" thickBot="1" x14ac:dyDescent="0.3">
      <c r="B565" s="5" t="s">
        <v>54</v>
      </c>
      <c r="E565" s="16">
        <f>12*E544+2*E557</f>
        <v>41619.340000000004</v>
      </c>
    </row>
    <row r="566" spans="2:9" ht="22.2" thickTop="1" thickBot="1" x14ac:dyDescent="0.3">
      <c r="B566" s="37" t="s">
        <v>17</v>
      </c>
    </row>
    <row r="567" spans="2:9" ht="13.8" thickTop="1" x14ac:dyDescent="0.25">
      <c r="F567" s="39" t="s">
        <v>25</v>
      </c>
      <c r="G567" s="69">
        <f>E570/E565</f>
        <v>0.96068246156714632</v>
      </c>
      <c r="H567" s="77" t="s">
        <v>26</v>
      </c>
    </row>
    <row r="568" spans="2:9" ht="14.4" thickBot="1" x14ac:dyDescent="0.3">
      <c r="F568" s="71">
        <f>E565-E570</f>
        <v>1636.3700000000026</v>
      </c>
      <c r="G568" s="72"/>
      <c r="H568" s="73">
        <f>1-G567</f>
        <v>3.9317538432853683E-2</v>
      </c>
    </row>
    <row r="569" spans="2:9" ht="14.4" thickTop="1" thickBot="1" x14ac:dyDescent="0.3"/>
    <row r="570" spans="2:9" ht="15" thickTop="1" thickBot="1" x14ac:dyDescent="0.3">
      <c r="B570" s="11" t="s">
        <v>55</v>
      </c>
      <c r="E570" s="45">
        <f>5*E544+7*F544+E557+F557</f>
        <v>39982.97</v>
      </c>
    </row>
    <row r="571" spans="2:9" ht="21.6" thickTop="1" x14ac:dyDescent="0.25">
      <c r="B571" s="37" t="s">
        <v>17</v>
      </c>
    </row>
  </sheetData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83" max="16383" man="1"/>
    <brk id="52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50"/>
  </sheetPr>
  <dimension ref="A1:K574"/>
  <sheetViews>
    <sheetView topLeftCell="A4" zoomScaleNormal="100" workbookViewId="0">
      <selection activeCell="E20" sqref="E20"/>
    </sheetView>
  </sheetViews>
  <sheetFormatPr baseColWidth="10" defaultRowHeight="13.2" x14ac:dyDescent="0.25"/>
  <cols>
    <col min="2" max="2" width="41.88671875" customWidth="1"/>
    <col min="3" max="3" width="12.109375" customWidth="1"/>
    <col min="4" max="4" width="7.5546875" customWidth="1"/>
    <col min="5" max="5" width="28.6640625" customWidth="1"/>
    <col min="6" max="6" width="23.44140625" bestFit="1" customWidth="1"/>
    <col min="7" max="7" width="13.109375" hidden="1" customWidth="1"/>
    <col min="8" max="8" width="14.33203125" bestFit="1" customWidth="1"/>
    <col min="9" max="9" width="11.5546875" bestFit="1" customWidth="1"/>
  </cols>
  <sheetData>
    <row r="1" spans="1:6" ht="21" x14ac:dyDescent="0.4">
      <c r="A1" s="116"/>
      <c r="B1" s="1" t="s">
        <v>85</v>
      </c>
    </row>
    <row r="3" spans="1:6" x14ac:dyDescent="0.25">
      <c r="B3" s="2" t="s">
        <v>0</v>
      </c>
      <c r="C3" s="120">
        <v>0</v>
      </c>
    </row>
    <row r="4" spans="1:6" x14ac:dyDescent="0.25">
      <c r="B4" s="2"/>
      <c r="C4" s="119"/>
    </row>
    <row r="5" spans="1:6" x14ac:dyDescent="0.25">
      <c r="B5" s="2" t="s">
        <v>79</v>
      </c>
      <c r="C5" s="121">
        <v>0</v>
      </c>
    </row>
    <row r="6" spans="1:6" x14ac:dyDescent="0.25">
      <c r="B6" s="2"/>
      <c r="C6" s="4"/>
    </row>
    <row r="7" spans="1:6" x14ac:dyDescent="0.25">
      <c r="B7" s="5" t="s">
        <v>1</v>
      </c>
      <c r="C7" s="32">
        <v>49.83</v>
      </c>
      <c r="D7" s="101"/>
    </row>
    <row r="8" spans="1:6" x14ac:dyDescent="0.25">
      <c r="B8" s="2"/>
    </row>
    <row r="9" spans="1:6" x14ac:dyDescent="0.25">
      <c r="B9" s="5" t="s">
        <v>80</v>
      </c>
      <c r="C9" s="32">
        <v>187.98</v>
      </c>
      <c r="E9" s="8"/>
    </row>
    <row r="10" spans="1:6" x14ac:dyDescent="0.25">
      <c r="B10" s="2"/>
    </row>
    <row r="11" spans="1:6" x14ac:dyDescent="0.25">
      <c r="B11" s="7" t="s">
        <v>2</v>
      </c>
    </row>
    <row r="12" spans="1:6" x14ac:dyDescent="0.25">
      <c r="B12" t="s">
        <v>3</v>
      </c>
      <c r="E12" s="8">
        <v>1294.5999999999999</v>
      </c>
      <c r="F12" s="8"/>
    </row>
    <row r="13" spans="1:6" x14ac:dyDescent="0.25">
      <c r="B13" t="s">
        <v>4</v>
      </c>
      <c r="E13" s="8">
        <f>C3*C7</f>
        <v>0</v>
      </c>
      <c r="F13" s="8"/>
    </row>
    <row r="14" spans="1:6" x14ac:dyDescent="0.25">
      <c r="B14" t="s">
        <v>5</v>
      </c>
      <c r="E14" s="8">
        <v>680.45</v>
      </c>
      <c r="F14" s="8"/>
    </row>
    <row r="15" spans="1:6" x14ac:dyDescent="0.25">
      <c r="B15" t="s">
        <v>6</v>
      </c>
      <c r="E15" s="8">
        <v>395.27</v>
      </c>
      <c r="F15" s="8"/>
    </row>
    <row r="16" spans="1:6" x14ac:dyDescent="0.25">
      <c r="B16" t="s">
        <v>7</v>
      </c>
      <c r="E16" s="8">
        <v>460.42</v>
      </c>
      <c r="F16" s="8"/>
    </row>
    <row r="17" spans="2:6" x14ac:dyDescent="0.25">
      <c r="B17" t="s">
        <v>8</v>
      </c>
      <c r="E17" s="8">
        <v>25.24</v>
      </c>
      <c r="F17" s="8"/>
    </row>
    <row r="18" spans="2:6" x14ac:dyDescent="0.25">
      <c r="B18" t="s">
        <v>9</v>
      </c>
      <c r="E18" s="8">
        <v>418.86</v>
      </c>
      <c r="F18" s="8"/>
    </row>
    <row r="19" spans="2:6" x14ac:dyDescent="0.25">
      <c r="B19" t="s">
        <v>78</v>
      </c>
      <c r="E19" s="8">
        <f>C5*C9</f>
        <v>0</v>
      </c>
      <c r="F19" s="8"/>
    </row>
    <row r="20" spans="2:6" ht="13.8" x14ac:dyDescent="0.25">
      <c r="B20" s="9"/>
      <c r="E20" s="10">
        <f>SUM(E12:E19)</f>
        <v>3274.8399999999997</v>
      </c>
      <c r="F20" s="10"/>
    </row>
    <row r="22" spans="2:6" x14ac:dyDescent="0.25">
      <c r="B22" s="7" t="s">
        <v>10</v>
      </c>
    </row>
    <row r="23" spans="2:6" x14ac:dyDescent="0.25">
      <c r="B23" s="11" t="s">
        <v>11</v>
      </c>
      <c r="C23" s="12">
        <v>30.76</v>
      </c>
      <c r="D23" s="103"/>
    </row>
    <row r="24" spans="2:6" x14ac:dyDescent="0.25">
      <c r="B24" s="13"/>
    </row>
    <row r="25" spans="2:6" x14ac:dyDescent="0.25">
      <c r="B25" t="s">
        <v>3</v>
      </c>
      <c r="E25" s="8">
        <v>798.88</v>
      </c>
      <c r="F25" s="8"/>
    </row>
    <row r="26" spans="2:6" x14ac:dyDescent="0.25">
      <c r="B26" t="s">
        <v>4</v>
      </c>
      <c r="E26" s="8">
        <f>C3*C23</f>
        <v>0</v>
      </c>
      <c r="F26" s="8"/>
    </row>
    <row r="27" spans="2:6" x14ac:dyDescent="0.25">
      <c r="B27" t="s">
        <v>5</v>
      </c>
      <c r="E27" s="8">
        <v>680.45</v>
      </c>
      <c r="F27" s="8"/>
    </row>
    <row r="28" spans="2:6" x14ac:dyDescent="0.25">
      <c r="B28" t="s">
        <v>6</v>
      </c>
      <c r="E28" s="8">
        <v>395.27</v>
      </c>
      <c r="F28" s="8"/>
    </row>
    <row r="29" spans="2:6" x14ac:dyDescent="0.25">
      <c r="B29" t="s">
        <v>7</v>
      </c>
      <c r="E29" s="8">
        <v>460.42</v>
      </c>
      <c r="F29" s="8"/>
    </row>
    <row r="30" spans="2:6" x14ac:dyDescent="0.25">
      <c r="B30" t="s">
        <v>77</v>
      </c>
      <c r="E30" s="8">
        <f>C5*C9</f>
        <v>0</v>
      </c>
      <c r="F30" s="8"/>
    </row>
    <row r="31" spans="2:6" ht="13.8" x14ac:dyDescent="0.25">
      <c r="B31" s="9"/>
      <c r="E31" s="14">
        <f>SUM(E25:E30)</f>
        <v>2335.02</v>
      </c>
      <c r="F31" s="14"/>
    </row>
    <row r="33" spans="1:9" x14ac:dyDescent="0.25">
      <c r="B33" s="15" t="s">
        <v>12</v>
      </c>
    </row>
    <row r="34" spans="1:9" x14ac:dyDescent="0.25">
      <c r="B34" t="s">
        <v>13</v>
      </c>
      <c r="E34" s="8">
        <v>107.59</v>
      </c>
      <c r="F34" s="8"/>
    </row>
    <row r="35" spans="1:9" x14ac:dyDescent="0.25">
      <c r="B35" t="s">
        <v>14</v>
      </c>
      <c r="E35" s="8">
        <v>153.72</v>
      </c>
      <c r="F35" s="8"/>
    </row>
    <row r="36" spans="1:9" x14ac:dyDescent="0.25">
      <c r="B36" t="s">
        <v>15</v>
      </c>
      <c r="E36" s="8">
        <v>2.39</v>
      </c>
      <c r="F36" s="8"/>
    </row>
    <row r="37" spans="1:9" ht="13.8" thickBot="1" x14ac:dyDescent="0.3"/>
    <row r="38" spans="1:9" ht="15" thickTop="1" thickBot="1" x14ac:dyDescent="0.3">
      <c r="B38" s="5" t="s">
        <v>84</v>
      </c>
      <c r="E38" s="16">
        <f>12*E20+2*E31</f>
        <v>43968.119999999995</v>
      </c>
      <c r="F38" s="117"/>
    </row>
    <row r="39" spans="1:9" ht="21.6" thickTop="1" x14ac:dyDescent="0.25">
      <c r="B39" s="17" t="s">
        <v>17</v>
      </c>
    </row>
    <row r="41" spans="1:9" x14ac:dyDescent="0.25">
      <c r="B41" s="18"/>
      <c r="C41" s="18"/>
      <c r="D41" s="18"/>
      <c r="E41" s="18"/>
      <c r="F41" s="18"/>
      <c r="G41" s="18"/>
      <c r="H41" s="18"/>
      <c r="I41" s="18"/>
    </row>
    <row r="42" spans="1:9" ht="21" x14ac:dyDescent="0.4">
      <c r="A42" s="116"/>
      <c r="B42" s="1" t="s">
        <v>83</v>
      </c>
    </row>
    <row r="44" spans="1:9" x14ac:dyDescent="0.25">
      <c r="B44" s="2" t="s">
        <v>0</v>
      </c>
      <c r="C44" s="120">
        <v>0</v>
      </c>
    </row>
    <row r="45" spans="1:9" x14ac:dyDescent="0.25">
      <c r="B45" s="2"/>
      <c r="C45" s="119"/>
    </row>
    <row r="46" spans="1:9" x14ac:dyDescent="0.25">
      <c r="B46" s="2" t="s">
        <v>79</v>
      </c>
      <c r="C46" s="121">
        <v>0</v>
      </c>
    </row>
    <row r="47" spans="1:9" x14ac:dyDescent="0.25">
      <c r="B47" s="2"/>
      <c r="C47" s="4"/>
    </row>
    <row r="48" spans="1:9" x14ac:dyDescent="0.25">
      <c r="B48" s="5" t="s">
        <v>1</v>
      </c>
      <c r="C48" s="32">
        <v>49.59</v>
      </c>
      <c r="D48" s="101"/>
    </row>
    <row r="49" spans="2:6" x14ac:dyDescent="0.25">
      <c r="B49" s="2"/>
    </row>
    <row r="50" spans="2:6" x14ac:dyDescent="0.25">
      <c r="B50" s="5" t="s">
        <v>80</v>
      </c>
      <c r="C50" s="32">
        <v>187.06</v>
      </c>
      <c r="E50" s="8"/>
    </row>
    <row r="51" spans="2:6" x14ac:dyDescent="0.25">
      <c r="B51" s="2"/>
    </row>
    <row r="52" spans="2:6" x14ac:dyDescent="0.25">
      <c r="B52" s="7" t="s">
        <v>2</v>
      </c>
    </row>
    <row r="53" spans="2:6" x14ac:dyDescent="0.25">
      <c r="B53" t="s">
        <v>3</v>
      </c>
      <c r="E53" s="8">
        <v>1288.31</v>
      </c>
      <c r="F53" s="8"/>
    </row>
    <row r="54" spans="2:6" x14ac:dyDescent="0.25">
      <c r="B54" t="s">
        <v>4</v>
      </c>
      <c r="E54" s="8">
        <f>C44*C48</f>
        <v>0</v>
      </c>
      <c r="F54" s="8"/>
    </row>
    <row r="55" spans="2:6" x14ac:dyDescent="0.25">
      <c r="B55" t="s">
        <v>5</v>
      </c>
      <c r="E55" s="8">
        <v>677.15</v>
      </c>
      <c r="F55" s="8"/>
    </row>
    <row r="56" spans="2:6" x14ac:dyDescent="0.25">
      <c r="B56" t="s">
        <v>6</v>
      </c>
      <c r="E56" s="8">
        <v>393.35</v>
      </c>
      <c r="F56" s="8"/>
    </row>
    <row r="57" spans="2:6" x14ac:dyDescent="0.25">
      <c r="B57" t="s">
        <v>7</v>
      </c>
      <c r="E57" s="8">
        <v>458.19</v>
      </c>
      <c r="F57" s="8"/>
    </row>
    <row r="58" spans="2:6" x14ac:dyDescent="0.25">
      <c r="B58" t="s">
        <v>8</v>
      </c>
      <c r="E58" s="8">
        <v>25.11</v>
      </c>
      <c r="F58" s="8"/>
    </row>
    <row r="59" spans="2:6" x14ac:dyDescent="0.25">
      <c r="B59" t="s">
        <v>9</v>
      </c>
      <c r="E59" s="8">
        <v>416.83</v>
      </c>
      <c r="F59" s="8"/>
    </row>
    <row r="60" spans="2:6" x14ac:dyDescent="0.25">
      <c r="B60" t="s">
        <v>78</v>
      </c>
      <c r="E60" s="8">
        <f>C46*C50</f>
        <v>0</v>
      </c>
      <c r="F60" s="8"/>
    </row>
    <row r="61" spans="2:6" ht="13.8" x14ac:dyDescent="0.25">
      <c r="B61" s="9"/>
      <c r="E61" s="10">
        <f>SUM(E53:E60)</f>
        <v>3258.94</v>
      </c>
      <c r="F61" s="10"/>
    </row>
    <row r="63" spans="2:6" x14ac:dyDescent="0.25">
      <c r="B63" s="7" t="s">
        <v>10</v>
      </c>
    </row>
    <row r="64" spans="2:6" x14ac:dyDescent="0.25">
      <c r="B64" s="11" t="s">
        <v>11</v>
      </c>
      <c r="C64" s="12">
        <v>30.61</v>
      </c>
      <c r="D64" s="103"/>
    </row>
    <row r="65" spans="2:6" x14ac:dyDescent="0.25">
      <c r="B65" s="13"/>
    </row>
    <row r="66" spans="2:6" x14ac:dyDescent="0.25">
      <c r="B66" t="s">
        <v>3</v>
      </c>
      <c r="E66" s="8">
        <v>795</v>
      </c>
      <c r="F66" s="8"/>
    </row>
    <row r="67" spans="2:6" x14ac:dyDescent="0.25">
      <c r="B67" t="s">
        <v>4</v>
      </c>
      <c r="E67" s="8">
        <f>C44*C64</f>
        <v>0</v>
      </c>
      <c r="F67" s="8"/>
    </row>
    <row r="68" spans="2:6" x14ac:dyDescent="0.25">
      <c r="B68" t="s">
        <v>5</v>
      </c>
      <c r="E68" s="8">
        <v>677.15</v>
      </c>
      <c r="F68" s="8"/>
    </row>
    <row r="69" spans="2:6" x14ac:dyDescent="0.25">
      <c r="B69" t="s">
        <v>6</v>
      </c>
      <c r="E69" s="8">
        <v>393.35</v>
      </c>
      <c r="F69" s="8"/>
    </row>
    <row r="70" spans="2:6" x14ac:dyDescent="0.25">
      <c r="B70" t="s">
        <v>7</v>
      </c>
      <c r="E70" s="8">
        <v>458.19</v>
      </c>
      <c r="F70" s="8"/>
    </row>
    <row r="71" spans="2:6" x14ac:dyDescent="0.25">
      <c r="B71" t="s">
        <v>77</v>
      </c>
      <c r="E71" s="8">
        <f>C46*C50</f>
        <v>0</v>
      </c>
      <c r="F71" s="8"/>
    </row>
    <row r="72" spans="2:6" ht="13.8" x14ac:dyDescent="0.25">
      <c r="B72" s="9"/>
      <c r="E72" s="14">
        <f>SUM(E66:E71)</f>
        <v>2323.69</v>
      </c>
      <c r="F72" s="14"/>
    </row>
    <row r="74" spans="2:6" x14ac:dyDescent="0.25">
      <c r="B74" s="15" t="s">
        <v>12</v>
      </c>
    </row>
    <row r="75" spans="2:6" x14ac:dyDescent="0.25">
      <c r="B75" t="s">
        <v>13</v>
      </c>
      <c r="E75" s="8">
        <v>107.07</v>
      </c>
      <c r="F75" s="8"/>
    </row>
    <row r="76" spans="2:6" x14ac:dyDescent="0.25">
      <c r="B76" t="s">
        <v>14</v>
      </c>
      <c r="E76" s="8">
        <v>152.97</v>
      </c>
      <c r="F76" s="8"/>
    </row>
    <row r="77" spans="2:6" x14ac:dyDescent="0.25">
      <c r="B77" t="s">
        <v>15</v>
      </c>
      <c r="E77" s="8">
        <v>2.38</v>
      </c>
      <c r="F77" s="8"/>
    </row>
    <row r="78" spans="2:6" ht="13.8" thickBot="1" x14ac:dyDescent="0.3"/>
    <row r="79" spans="2:6" ht="15" thickTop="1" thickBot="1" x14ac:dyDescent="0.3">
      <c r="B79" s="5" t="s">
        <v>84</v>
      </c>
      <c r="E79" s="16">
        <f>12*E61+2*E72</f>
        <v>43754.659999999996</v>
      </c>
      <c r="F79" s="117"/>
    </row>
    <row r="80" spans="2:6" ht="21.6" thickTop="1" x14ac:dyDescent="0.25">
      <c r="B80" s="17" t="s">
        <v>17</v>
      </c>
    </row>
    <row r="82" spans="1:9" x14ac:dyDescent="0.25">
      <c r="B82" s="18"/>
      <c r="C82" s="18"/>
      <c r="D82" s="18"/>
      <c r="E82" s="18"/>
      <c r="F82" s="18"/>
      <c r="G82" s="18"/>
      <c r="H82" s="18"/>
      <c r="I82" s="18"/>
    </row>
    <row r="85" spans="1:9" ht="21" x14ac:dyDescent="0.4">
      <c r="A85" s="116"/>
      <c r="B85" s="1" t="s">
        <v>81</v>
      </c>
    </row>
    <row r="87" spans="1:9" x14ac:dyDescent="0.25">
      <c r="B87" s="2" t="s">
        <v>0</v>
      </c>
      <c r="C87" s="120">
        <v>0</v>
      </c>
    </row>
    <row r="88" spans="1:9" x14ac:dyDescent="0.25">
      <c r="B88" s="2"/>
      <c r="C88" s="119"/>
    </row>
    <row r="89" spans="1:9" x14ac:dyDescent="0.25">
      <c r="B89" s="2" t="s">
        <v>79</v>
      </c>
      <c r="C89" s="121">
        <v>0</v>
      </c>
    </row>
    <row r="90" spans="1:9" x14ac:dyDescent="0.25">
      <c r="B90" s="2"/>
      <c r="C90" s="4"/>
    </row>
    <row r="91" spans="1:9" x14ac:dyDescent="0.25">
      <c r="B91" s="5" t="s">
        <v>1</v>
      </c>
      <c r="C91" s="32">
        <v>48.38</v>
      </c>
      <c r="D91" s="101"/>
    </row>
    <row r="92" spans="1:9" x14ac:dyDescent="0.25">
      <c r="B92" s="2"/>
    </row>
    <row r="93" spans="1:9" x14ac:dyDescent="0.25">
      <c r="B93" s="5" t="s">
        <v>80</v>
      </c>
      <c r="C93" s="32">
        <v>182.5</v>
      </c>
      <c r="E93" s="8"/>
    </row>
    <row r="94" spans="1:9" x14ac:dyDescent="0.25">
      <c r="B94" s="2"/>
    </row>
    <row r="95" spans="1:9" x14ac:dyDescent="0.25">
      <c r="B95" s="7" t="s">
        <v>2</v>
      </c>
    </row>
    <row r="96" spans="1:9" x14ac:dyDescent="0.25">
      <c r="B96" t="s">
        <v>3</v>
      </c>
      <c r="E96" s="8">
        <v>1256.8900000000001</v>
      </c>
      <c r="F96" s="8"/>
    </row>
    <row r="97" spans="2:6" x14ac:dyDescent="0.25">
      <c r="B97" t="s">
        <v>4</v>
      </c>
      <c r="E97" s="8">
        <f>C87*C91</f>
        <v>0</v>
      </c>
      <c r="F97" s="8"/>
    </row>
    <row r="98" spans="2:6" x14ac:dyDescent="0.25">
      <c r="B98" t="s">
        <v>5</v>
      </c>
      <c r="E98" s="8">
        <v>660.63</v>
      </c>
      <c r="F98" s="8"/>
    </row>
    <row r="99" spans="2:6" x14ac:dyDescent="0.25">
      <c r="B99" t="s">
        <v>6</v>
      </c>
      <c r="E99" s="8">
        <v>383.76</v>
      </c>
      <c r="F99" s="8"/>
    </row>
    <row r="100" spans="2:6" x14ac:dyDescent="0.25">
      <c r="B100" t="s">
        <v>7</v>
      </c>
      <c r="E100" s="8">
        <v>447.01</v>
      </c>
      <c r="F100" s="8"/>
    </row>
    <row r="101" spans="2:6" x14ac:dyDescent="0.25">
      <c r="B101" t="s">
        <v>8</v>
      </c>
      <c r="E101" s="8">
        <v>24.5</v>
      </c>
      <c r="F101" s="8"/>
    </row>
    <row r="102" spans="2:6" x14ac:dyDescent="0.25">
      <c r="B102" t="s">
        <v>9</v>
      </c>
      <c r="E102" s="8">
        <v>406.66</v>
      </c>
      <c r="F102" s="8"/>
    </row>
    <row r="103" spans="2:6" x14ac:dyDescent="0.25">
      <c r="B103" t="s">
        <v>78</v>
      </c>
      <c r="E103" s="8">
        <f>C89*C93</f>
        <v>0</v>
      </c>
      <c r="F103" s="8"/>
    </row>
    <row r="104" spans="2:6" ht="13.8" x14ac:dyDescent="0.25">
      <c r="B104" s="9"/>
      <c r="E104" s="10">
        <f>SUM(E96:E103)</f>
        <v>3179.45</v>
      </c>
      <c r="F104" s="10"/>
    </row>
    <row r="106" spans="2:6" x14ac:dyDescent="0.25">
      <c r="B106" s="7" t="s">
        <v>10</v>
      </c>
    </row>
    <row r="107" spans="2:6" x14ac:dyDescent="0.25">
      <c r="B107" s="11" t="s">
        <v>11</v>
      </c>
      <c r="C107" s="12">
        <v>29.86</v>
      </c>
      <c r="D107" s="103"/>
    </row>
    <row r="108" spans="2:6" x14ac:dyDescent="0.25">
      <c r="B108" s="13"/>
    </row>
    <row r="109" spans="2:6" x14ac:dyDescent="0.25">
      <c r="B109" t="s">
        <v>3</v>
      </c>
      <c r="E109" s="8">
        <v>775.61</v>
      </c>
      <c r="F109" s="8"/>
    </row>
    <row r="110" spans="2:6" x14ac:dyDescent="0.25">
      <c r="B110" t="s">
        <v>4</v>
      </c>
      <c r="E110" s="8">
        <f>C87*C107</f>
        <v>0</v>
      </c>
      <c r="F110" s="8"/>
    </row>
    <row r="111" spans="2:6" x14ac:dyDescent="0.25">
      <c r="B111" t="s">
        <v>5</v>
      </c>
      <c r="E111" s="8">
        <v>660.63</v>
      </c>
      <c r="F111" s="8"/>
    </row>
    <row r="112" spans="2:6" x14ac:dyDescent="0.25">
      <c r="B112" t="s">
        <v>6</v>
      </c>
      <c r="E112" s="8">
        <v>383.76</v>
      </c>
      <c r="F112" s="8"/>
    </row>
    <row r="113" spans="2:9" x14ac:dyDescent="0.25">
      <c r="B113" t="s">
        <v>7</v>
      </c>
      <c r="E113" s="8">
        <v>447.01</v>
      </c>
      <c r="F113" s="8"/>
    </row>
    <row r="114" spans="2:9" x14ac:dyDescent="0.25">
      <c r="B114" t="s">
        <v>77</v>
      </c>
      <c r="E114" s="8">
        <f>C89*C93</f>
        <v>0</v>
      </c>
      <c r="F114" s="8"/>
    </row>
    <row r="115" spans="2:9" ht="13.8" x14ac:dyDescent="0.25">
      <c r="B115" s="9"/>
      <c r="E115" s="14">
        <f>SUM(E109:E114)</f>
        <v>2267.0100000000002</v>
      </c>
      <c r="F115" s="14"/>
    </row>
    <row r="117" spans="2:9" x14ac:dyDescent="0.25">
      <c r="B117" s="15" t="s">
        <v>12</v>
      </c>
    </row>
    <row r="118" spans="2:9" x14ac:dyDescent="0.25">
      <c r="B118" t="s">
        <v>13</v>
      </c>
      <c r="E118" s="8">
        <v>104.46</v>
      </c>
      <c r="F118" s="8"/>
    </row>
    <row r="119" spans="2:9" x14ac:dyDescent="0.25">
      <c r="B119" t="s">
        <v>14</v>
      </c>
      <c r="E119" s="8">
        <v>149.24</v>
      </c>
      <c r="F119" s="8"/>
    </row>
    <row r="120" spans="2:9" x14ac:dyDescent="0.25">
      <c r="B120" t="s">
        <v>15</v>
      </c>
      <c r="E120" s="8">
        <v>2.3199999999999998</v>
      </c>
      <c r="F120" s="8"/>
    </row>
    <row r="121" spans="2:9" ht="13.8" thickBot="1" x14ac:dyDescent="0.3"/>
    <row r="122" spans="2:9" ht="15" thickTop="1" thickBot="1" x14ac:dyDescent="0.3">
      <c r="B122" s="5" t="s">
        <v>82</v>
      </c>
      <c r="E122" s="16">
        <f>12*E104+2*E115</f>
        <v>42687.42</v>
      </c>
      <c r="F122" s="117"/>
    </row>
    <row r="123" spans="2:9" ht="21.6" thickTop="1" x14ac:dyDescent="0.25">
      <c r="B123" s="17" t="s">
        <v>17</v>
      </c>
    </row>
    <row r="125" spans="2:9" x14ac:dyDescent="0.25">
      <c r="B125" s="18"/>
      <c r="C125" s="18"/>
      <c r="D125" s="18"/>
      <c r="E125" s="18"/>
      <c r="F125" s="18"/>
      <c r="G125" s="18"/>
      <c r="H125" s="18"/>
      <c r="I125" s="18"/>
    </row>
    <row r="130" spans="1:6" ht="22.5" customHeight="1" x14ac:dyDescent="0.4">
      <c r="A130" s="116"/>
      <c r="B130" s="1" t="s">
        <v>75</v>
      </c>
    </row>
    <row r="132" spans="1:6" x14ac:dyDescent="0.25">
      <c r="B132" s="2" t="s">
        <v>0</v>
      </c>
      <c r="C132" s="3">
        <v>0</v>
      </c>
    </row>
    <row r="133" spans="1:6" x14ac:dyDescent="0.25">
      <c r="B133" s="2"/>
      <c r="C133" s="4"/>
    </row>
    <row r="134" spans="1:6" x14ac:dyDescent="0.25">
      <c r="B134" s="5" t="s">
        <v>79</v>
      </c>
      <c r="C134" s="122">
        <v>0</v>
      </c>
      <c r="D134" s="101"/>
      <c r="E134" s="102"/>
      <c r="F134" s="102"/>
    </row>
    <row r="135" spans="1:6" x14ac:dyDescent="0.25">
      <c r="B135" s="5"/>
      <c r="C135" s="6"/>
      <c r="D135" s="101"/>
      <c r="E135" s="102"/>
      <c r="F135" s="102"/>
    </row>
    <row r="136" spans="1:6" x14ac:dyDescent="0.25">
      <c r="B136" s="5" t="s">
        <v>1</v>
      </c>
      <c r="C136" s="6">
        <v>47.67</v>
      </c>
      <c r="D136" s="101"/>
      <c r="E136" s="102"/>
      <c r="F136" s="102"/>
    </row>
    <row r="137" spans="1:6" x14ac:dyDescent="0.25">
      <c r="B137" s="5"/>
      <c r="C137" s="6"/>
      <c r="D137" s="101"/>
      <c r="E137" s="102"/>
      <c r="F137" s="102"/>
    </row>
    <row r="138" spans="1:6" x14ac:dyDescent="0.25">
      <c r="B138" s="5" t="s">
        <v>80</v>
      </c>
      <c r="C138" s="6">
        <v>179.86</v>
      </c>
      <c r="D138" s="101"/>
      <c r="E138" s="102"/>
      <c r="F138" s="102"/>
    </row>
    <row r="139" spans="1:6" x14ac:dyDescent="0.25">
      <c r="B139" s="2"/>
    </row>
    <row r="140" spans="1:6" x14ac:dyDescent="0.25">
      <c r="B140" s="7" t="s">
        <v>2</v>
      </c>
    </row>
    <row r="141" spans="1:6" x14ac:dyDescent="0.25">
      <c r="B141" t="s">
        <v>3</v>
      </c>
      <c r="E141" s="8">
        <v>1238.68</v>
      </c>
      <c r="F141" s="8"/>
    </row>
    <row r="142" spans="1:6" x14ac:dyDescent="0.25">
      <c r="B142" t="s">
        <v>4</v>
      </c>
      <c r="E142" s="8">
        <f>C132*C136</f>
        <v>0</v>
      </c>
      <c r="F142" s="8"/>
    </row>
    <row r="143" spans="1:6" x14ac:dyDescent="0.25">
      <c r="B143" t="s">
        <v>5</v>
      </c>
      <c r="E143" s="8">
        <v>651.05999999999995</v>
      </c>
      <c r="F143" s="8"/>
    </row>
    <row r="144" spans="1:6" x14ac:dyDescent="0.25">
      <c r="B144" t="s">
        <v>6</v>
      </c>
      <c r="E144" s="8">
        <v>367.34</v>
      </c>
      <c r="F144" s="8"/>
    </row>
    <row r="145" spans="2:6" x14ac:dyDescent="0.25">
      <c r="B145" t="s">
        <v>7</v>
      </c>
      <c r="E145" s="8">
        <v>440.53</v>
      </c>
      <c r="F145" s="8"/>
    </row>
    <row r="146" spans="2:6" x14ac:dyDescent="0.25">
      <c r="B146" t="s">
        <v>8</v>
      </c>
      <c r="E146" s="8">
        <v>24.14</v>
      </c>
      <c r="F146" s="8"/>
    </row>
    <row r="147" spans="2:6" x14ac:dyDescent="0.25">
      <c r="B147" t="s">
        <v>9</v>
      </c>
      <c r="E147" s="8">
        <v>400.77</v>
      </c>
      <c r="F147" s="8"/>
    </row>
    <row r="148" spans="2:6" x14ac:dyDescent="0.25">
      <c r="B148" t="s">
        <v>78</v>
      </c>
      <c r="E148" s="8">
        <f>C134*C138</f>
        <v>0</v>
      </c>
      <c r="F148" s="8"/>
    </row>
    <row r="149" spans="2:6" ht="13.8" x14ac:dyDescent="0.25">
      <c r="B149" s="9"/>
      <c r="E149" s="10">
        <f>SUM(E141:E148)</f>
        <v>3122.5199999999995</v>
      </c>
      <c r="F149" s="10"/>
    </row>
    <row r="151" spans="2:6" x14ac:dyDescent="0.25">
      <c r="B151" s="7" t="s">
        <v>10</v>
      </c>
    </row>
    <row r="152" spans="2:6" x14ac:dyDescent="0.25">
      <c r="B152" s="11" t="s">
        <v>11</v>
      </c>
      <c r="C152" s="12">
        <v>29.43</v>
      </c>
      <c r="D152" s="103"/>
    </row>
    <row r="153" spans="2:6" x14ac:dyDescent="0.25">
      <c r="B153" s="13"/>
    </row>
    <row r="154" spans="2:6" x14ac:dyDescent="0.25">
      <c r="B154" t="s">
        <v>3</v>
      </c>
      <c r="E154" s="8">
        <v>764.37</v>
      </c>
      <c r="F154" s="8"/>
    </row>
    <row r="155" spans="2:6" x14ac:dyDescent="0.25">
      <c r="B155" t="s">
        <v>4</v>
      </c>
      <c r="E155" s="8">
        <f>C132*C152</f>
        <v>0</v>
      </c>
      <c r="F155" s="8"/>
    </row>
    <row r="156" spans="2:6" x14ac:dyDescent="0.25">
      <c r="B156" t="s">
        <v>5</v>
      </c>
      <c r="E156" s="8">
        <v>651.05999999999995</v>
      </c>
      <c r="F156" s="8"/>
    </row>
    <row r="157" spans="2:6" x14ac:dyDescent="0.25">
      <c r="B157" t="s">
        <v>6</v>
      </c>
      <c r="E157" s="8">
        <v>367.34</v>
      </c>
      <c r="F157" s="8"/>
    </row>
    <row r="158" spans="2:6" x14ac:dyDescent="0.25">
      <c r="B158" t="s">
        <v>7</v>
      </c>
      <c r="E158" s="8">
        <v>440.53</v>
      </c>
      <c r="F158" s="8"/>
    </row>
    <row r="159" spans="2:6" x14ac:dyDescent="0.25">
      <c r="B159" t="s">
        <v>77</v>
      </c>
      <c r="E159" s="8">
        <f>C134*C138</f>
        <v>0</v>
      </c>
      <c r="F159" s="8"/>
    </row>
    <row r="160" spans="2:6" ht="13.8" x14ac:dyDescent="0.25">
      <c r="B160" s="9"/>
      <c r="E160" s="14">
        <f>SUM(E154:E158)</f>
        <v>2223.2999999999997</v>
      </c>
      <c r="F160" s="14"/>
    </row>
    <row r="162" spans="1:9" x14ac:dyDescent="0.25">
      <c r="B162" s="15" t="s">
        <v>12</v>
      </c>
    </row>
    <row r="163" spans="1:9" x14ac:dyDescent="0.25">
      <c r="B163" t="s">
        <v>13</v>
      </c>
      <c r="E163" s="8">
        <v>102.95</v>
      </c>
      <c r="F163" s="8"/>
    </row>
    <row r="164" spans="1:9" x14ac:dyDescent="0.25">
      <c r="B164" t="s">
        <v>14</v>
      </c>
      <c r="E164" s="8">
        <v>147.07</v>
      </c>
      <c r="F164" s="8"/>
    </row>
    <row r="165" spans="1:9" x14ac:dyDescent="0.25">
      <c r="B165" t="s">
        <v>15</v>
      </c>
      <c r="E165" s="8">
        <v>2.2799999999999998</v>
      </c>
      <c r="F165" s="8"/>
    </row>
    <row r="166" spans="1:9" ht="13.8" thickBot="1" x14ac:dyDescent="0.3"/>
    <row r="167" spans="1:9" ht="15" thickTop="1" thickBot="1" x14ac:dyDescent="0.3">
      <c r="B167" s="5" t="s">
        <v>76</v>
      </c>
      <c r="E167" s="16">
        <f>12*E149+2*E160</f>
        <v>41916.839999999989</v>
      </c>
      <c r="F167" s="117"/>
    </row>
    <row r="168" spans="1:9" ht="21.6" thickTop="1" x14ac:dyDescent="0.25">
      <c r="B168" s="17" t="s">
        <v>17</v>
      </c>
    </row>
    <row r="170" spans="1:9" x14ac:dyDescent="0.25">
      <c r="B170" s="18"/>
      <c r="C170" s="18"/>
      <c r="D170" s="18"/>
      <c r="E170" s="18"/>
      <c r="F170" s="18"/>
      <c r="G170" s="18"/>
      <c r="H170" s="18"/>
      <c r="I170" s="18"/>
    </row>
    <row r="176" spans="1:9" ht="22.5" customHeight="1" x14ac:dyDescent="0.4">
      <c r="A176" s="116"/>
      <c r="B176" s="1" t="s">
        <v>73</v>
      </c>
    </row>
    <row r="178" spans="2:6" x14ac:dyDescent="0.25">
      <c r="B178" s="2" t="s">
        <v>0</v>
      </c>
      <c r="C178" s="3">
        <v>1</v>
      </c>
    </row>
    <row r="179" spans="2:6" x14ac:dyDescent="0.25">
      <c r="B179" s="2"/>
      <c r="C179" s="4"/>
    </row>
    <row r="180" spans="2:6" x14ac:dyDescent="0.25">
      <c r="B180" s="5" t="s">
        <v>1</v>
      </c>
      <c r="C180" s="6">
        <v>46.74</v>
      </c>
      <c r="D180" s="101"/>
      <c r="E180" s="102"/>
      <c r="F180" s="102"/>
    </row>
    <row r="181" spans="2:6" x14ac:dyDescent="0.25">
      <c r="B181" s="2"/>
    </row>
    <row r="182" spans="2:6" x14ac:dyDescent="0.25">
      <c r="B182" s="7" t="s">
        <v>2</v>
      </c>
    </row>
    <row r="183" spans="2:6" x14ac:dyDescent="0.25">
      <c r="B183" t="s">
        <v>3</v>
      </c>
      <c r="E183" s="8">
        <v>1214.3900000000001</v>
      </c>
      <c r="F183" s="8"/>
    </row>
    <row r="184" spans="2:6" x14ac:dyDescent="0.25">
      <c r="B184" t="s">
        <v>4</v>
      </c>
      <c r="E184" s="8">
        <f>C178*C180</f>
        <v>46.74</v>
      </c>
      <c r="F184" s="8"/>
    </row>
    <row r="185" spans="2:6" x14ac:dyDescent="0.25">
      <c r="B185" t="s">
        <v>5</v>
      </c>
      <c r="E185" s="8">
        <v>638.29</v>
      </c>
      <c r="F185" s="8"/>
    </row>
    <row r="186" spans="2:6" x14ac:dyDescent="0.25">
      <c r="B186" t="s">
        <v>6</v>
      </c>
      <c r="E186" s="8">
        <v>360.14</v>
      </c>
      <c r="F186" s="8"/>
    </row>
    <row r="187" spans="2:6" x14ac:dyDescent="0.25">
      <c r="B187" t="s">
        <v>7</v>
      </c>
      <c r="E187" s="8">
        <v>431.89</v>
      </c>
      <c r="F187" s="8"/>
    </row>
    <row r="188" spans="2:6" x14ac:dyDescent="0.25">
      <c r="B188" t="s">
        <v>8</v>
      </c>
      <c r="E188" s="8">
        <v>23.67</v>
      </c>
      <c r="F188" s="8"/>
    </row>
    <row r="189" spans="2:6" x14ac:dyDescent="0.25">
      <c r="B189" t="s">
        <v>9</v>
      </c>
      <c r="E189" s="8">
        <v>392.91</v>
      </c>
      <c r="F189" s="8"/>
    </row>
    <row r="190" spans="2:6" ht="13.8" x14ac:dyDescent="0.25">
      <c r="B190" s="9"/>
      <c r="E190" s="10">
        <f>SUM(E183:E189)</f>
        <v>3108.0299999999997</v>
      </c>
      <c r="F190" s="10"/>
    </row>
    <row r="192" spans="2:6" x14ac:dyDescent="0.25">
      <c r="B192" s="7" t="s">
        <v>10</v>
      </c>
    </row>
    <row r="193" spans="2:6" x14ac:dyDescent="0.25">
      <c r="B193" s="11" t="s">
        <v>11</v>
      </c>
      <c r="C193" s="12">
        <v>28.85</v>
      </c>
      <c r="D193" s="103"/>
    </row>
    <row r="194" spans="2:6" x14ac:dyDescent="0.25">
      <c r="B194" s="13"/>
    </row>
    <row r="195" spans="2:6" x14ac:dyDescent="0.25">
      <c r="B195" t="s">
        <v>3</v>
      </c>
      <c r="E195" s="8">
        <v>749.38</v>
      </c>
      <c r="F195" s="8"/>
    </row>
    <row r="196" spans="2:6" x14ac:dyDescent="0.25">
      <c r="B196" t="s">
        <v>4</v>
      </c>
      <c r="E196" s="8">
        <f>C178*C193</f>
        <v>28.85</v>
      </c>
      <c r="F196" s="8"/>
    </row>
    <row r="197" spans="2:6" x14ac:dyDescent="0.25">
      <c r="B197" t="s">
        <v>5</v>
      </c>
      <c r="E197" s="8">
        <v>638.29</v>
      </c>
      <c r="F197" s="8"/>
    </row>
    <row r="198" spans="2:6" x14ac:dyDescent="0.25">
      <c r="B198" t="s">
        <v>6</v>
      </c>
      <c r="E198" s="8">
        <v>360.14</v>
      </c>
      <c r="F198" s="8"/>
    </row>
    <row r="199" spans="2:6" x14ac:dyDescent="0.25">
      <c r="B199" t="s">
        <v>7</v>
      </c>
      <c r="E199" s="8">
        <v>431.89</v>
      </c>
      <c r="F199" s="8"/>
    </row>
    <row r="200" spans="2:6" ht="13.8" x14ac:dyDescent="0.25">
      <c r="B200" s="9"/>
      <c r="E200" s="14">
        <f>SUM(E195:E199)</f>
        <v>2208.5499999999997</v>
      </c>
      <c r="F200" s="14"/>
    </row>
    <row r="202" spans="2:6" x14ac:dyDescent="0.25">
      <c r="B202" s="15" t="s">
        <v>12</v>
      </c>
    </row>
    <row r="203" spans="2:6" x14ac:dyDescent="0.25">
      <c r="B203" t="s">
        <v>13</v>
      </c>
      <c r="E203" s="8">
        <v>100.93</v>
      </c>
      <c r="F203" s="8"/>
    </row>
    <row r="204" spans="2:6" x14ac:dyDescent="0.25">
      <c r="B204" t="s">
        <v>14</v>
      </c>
      <c r="E204" s="8">
        <v>144.19</v>
      </c>
      <c r="F204" s="8"/>
    </row>
    <row r="205" spans="2:6" x14ac:dyDescent="0.25">
      <c r="B205" t="s">
        <v>15</v>
      </c>
      <c r="E205" s="8">
        <v>2.2400000000000002</v>
      </c>
      <c r="F205" s="8"/>
    </row>
    <row r="206" spans="2:6" ht="13.8" thickBot="1" x14ac:dyDescent="0.3"/>
    <row r="207" spans="2:6" ht="15" thickTop="1" thickBot="1" x14ac:dyDescent="0.3">
      <c r="B207" s="5" t="s">
        <v>74</v>
      </c>
      <c r="E207" s="16">
        <f>12*E190+2*E200</f>
        <v>41713.46</v>
      </c>
      <c r="F207" s="117"/>
    </row>
    <row r="208" spans="2:6" ht="21.6" thickTop="1" x14ac:dyDescent="0.25">
      <c r="B208" s="17" t="s">
        <v>17</v>
      </c>
    </row>
    <row r="210" spans="1:9" x14ac:dyDescent="0.25">
      <c r="B210" s="18"/>
      <c r="C210" s="18"/>
      <c r="D210" s="18"/>
      <c r="E210" s="18"/>
      <c r="F210" s="18"/>
      <c r="G210" s="18"/>
      <c r="H210" s="18"/>
      <c r="I210" s="18"/>
    </row>
    <row r="214" spans="1:9" ht="22.5" customHeight="1" x14ac:dyDescent="0.4">
      <c r="A214" s="116"/>
      <c r="B214" s="1" t="s">
        <v>71</v>
      </c>
    </row>
    <row r="216" spans="1:9" x14ac:dyDescent="0.25">
      <c r="B216" s="2" t="s">
        <v>0</v>
      </c>
      <c r="C216" s="3">
        <v>1</v>
      </c>
    </row>
    <row r="217" spans="1:9" x14ac:dyDescent="0.25">
      <c r="B217" s="2"/>
      <c r="C217" s="4"/>
    </row>
    <row r="218" spans="1:9" x14ac:dyDescent="0.25">
      <c r="B218" s="5" t="s">
        <v>1</v>
      </c>
      <c r="C218" s="6">
        <v>46.32</v>
      </c>
      <c r="D218" s="101"/>
      <c r="E218" s="102"/>
      <c r="F218" s="102"/>
    </row>
    <row r="219" spans="1:9" x14ac:dyDescent="0.25">
      <c r="B219" s="2"/>
    </row>
    <row r="220" spans="1:9" x14ac:dyDescent="0.25">
      <c r="B220" s="7" t="s">
        <v>2</v>
      </c>
    </row>
    <row r="221" spans="1:9" x14ac:dyDescent="0.25">
      <c r="B221" t="s">
        <v>3</v>
      </c>
      <c r="E221" s="8">
        <v>1203.56</v>
      </c>
      <c r="F221" s="8"/>
    </row>
    <row r="222" spans="1:9" x14ac:dyDescent="0.25">
      <c r="B222" t="s">
        <v>4</v>
      </c>
      <c r="E222" s="8">
        <f>C216*C218</f>
        <v>46.32</v>
      </c>
      <c r="F222" s="8"/>
    </row>
    <row r="223" spans="1:9" x14ac:dyDescent="0.25">
      <c r="B223" t="s">
        <v>5</v>
      </c>
      <c r="E223" s="8">
        <v>632.6</v>
      </c>
      <c r="F223" s="8"/>
    </row>
    <row r="224" spans="1:9" x14ac:dyDescent="0.25">
      <c r="B224" t="s">
        <v>6</v>
      </c>
      <c r="E224" s="8">
        <v>356.93</v>
      </c>
      <c r="F224" s="8"/>
    </row>
    <row r="225" spans="2:6" x14ac:dyDescent="0.25">
      <c r="B225" t="s">
        <v>7</v>
      </c>
      <c r="E225" s="8">
        <v>428.03999999999996</v>
      </c>
      <c r="F225" s="8"/>
    </row>
    <row r="226" spans="2:6" x14ac:dyDescent="0.25">
      <c r="B226" t="s">
        <v>8</v>
      </c>
      <c r="E226" s="8">
        <v>23.46</v>
      </c>
      <c r="F226" s="8"/>
    </row>
    <row r="227" spans="2:6" x14ac:dyDescent="0.25">
      <c r="B227" t="s">
        <v>9</v>
      </c>
      <c r="E227" s="8">
        <v>389.40999999999997</v>
      </c>
      <c r="F227" s="8"/>
    </row>
    <row r="228" spans="2:6" ht="13.8" x14ac:dyDescent="0.25">
      <c r="B228" s="9"/>
      <c r="E228" s="10">
        <f>SUM(E221:E227)</f>
        <v>3080.3199999999997</v>
      </c>
      <c r="F228" s="10"/>
    </row>
    <row r="230" spans="2:6" x14ac:dyDescent="0.25">
      <c r="B230" s="7" t="s">
        <v>10</v>
      </c>
    </row>
    <row r="231" spans="2:6" x14ac:dyDescent="0.25">
      <c r="B231" s="11" t="s">
        <v>11</v>
      </c>
      <c r="C231" s="12">
        <v>28.59</v>
      </c>
      <c r="D231" s="103"/>
    </row>
    <row r="232" spans="2:6" x14ac:dyDescent="0.25">
      <c r="B232" s="13"/>
    </row>
    <row r="233" spans="2:6" x14ac:dyDescent="0.25">
      <c r="B233" t="s">
        <v>3</v>
      </c>
      <c r="E233" s="8">
        <v>742.7</v>
      </c>
      <c r="F233" s="8"/>
    </row>
    <row r="234" spans="2:6" x14ac:dyDescent="0.25">
      <c r="B234" t="s">
        <v>4</v>
      </c>
      <c r="E234" s="8">
        <f>C216*C231</f>
        <v>28.59</v>
      </c>
      <c r="F234" s="8"/>
    </row>
    <row r="235" spans="2:6" x14ac:dyDescent="0.25">
      <c r="B235" t="s">
        <v>5</v>
      </c>
      <c r="E235" s="8">
        <v>632.6</v>
      </c>
      <c r="F235" s="8"/>
    </row>
    <row r="236" spans="2:6" x14ac:dyDescent="0.25">
      <c r="B236" t="s">
        <v>6</v>
      </c>
      <c r="E236" s="8">
        <v>356.93</v>
      </c>
      <c r="F236" s="8"/>
    </row>
    <row r="237" spans="2:6" x14ac:dyDescent="0.25">
      <c r="B237" t="s">
        <v>7</v>
      </c>
      <c r="E237" s="8">
        <v>428.03999999999996</v>
      </c>
      <c r="F237" s="8"/>
    </row>
    <row r="238" spans="2:6" ht="13.8" x14ac:dyDescent="0.25">
      <c r="B238" s="9"/>
      <c r="E238" s="14">
        <f>SUM(E233:E237)</f>
        <v>2188.86</v>
      </c>
      <c r="F238" s="14"/>
    </row>
    <row r="240" spans="2:6" x14ac:dyDescent="0.25">
      <c r="B240" s="15" t="s">
        <v>12</v>
      </c>
    </row>
    <row r="241" spans="2:9" x14ac:dyDescent="0.25">
      <c r="B241" t="s">
        <v>13</v>
      </c>
      <c r="E241" s="8">
        <v>100.03</v>
      </c>
      <c r="F241" s="8"/>
    </row>
    <row r="242" spans="2:9" x14ac:dyDescent="0.25">
      <c r="B242" t="s">
        <v>14</v>
      </c>
      <c r="E242" s="8">
        <v>142.89999999999998</v>
      </c>
      <c r="F242" s="8"/>
    </row>
    <row r="243" spans="2:9" x14ac:dyDescent="0.25">
      <c r="B243" t="s">
        <v>15</v>
      </c>
      <c r="E243" s="8">
        <v>2.2200000000000002</v>
      </c>
      <c r="F243" s="8"/>
    </row>
    <row r="244" spans="2:9" ht="13.8" thickBot="1" x14ac:dyDescent="0.3"/>
    <row r="245" spans="2:9" ht="15" thickTop="1" thickBot="1" x14ac:dyDescent="0.3">
      <c r="B245" s="5" t="s">
        <v>72</v>
      </c>
      <c r="E245" s="16">
        <f>12*E228+2*E238</f>
        <v>41341.56</v>
      </c>
      <c r="F245" s="117"/>
    </row>
    <row r="246" spans="2:9" ht="21.6" thickTop="1" x14ac:dyDescent="0.25">
      <c r="B246" s="17" t="s">
        <v>17</v>
      </c>
    </row>
    <row r="248" spans="2:9" x14ac:dyDescent="0.25">
      <c r="B248" s="18"/>
      <c r="C248" s="18"/>
      <c r="D248" s="18"/>
      <c r="E248" s="18"/>
      <c r="F248" s="18"/>
      <c r="G248" s="18"/>
      <c r="H248" s="18"/>
      <c r="I248" s="18"/>
    </row>
    <row r="251" spans="2:9" ht="22.5" customHeight="1" x14ac:dyDescent="0.4">
      <c r="B251" s="1" t="s">
        <v>69</v>
      </c>
    </row>
    <row r="253" spans="2:9" x14ac:dyDescent="0.25">
      <c r="B253" s="2" t="s">
        <v>0</v>
      </c>
      <c r="C253" s="3">
        <v>7</v>
      </c>
      <c r="E253" s="107" t="s">
        <v>67</v>
      </c>
      <c r="F253" s="107" t="s">
        <v>68</v>
      </c>
    </row>
    <row r="254" spans="2:9" x14ac:dyDescent="0.25">
      <c r="B254" s="2"/>
      <c r="C254" s="4"/>
    </row>
    <row r="255" spans="2:9" x14ac:dyDescent="0.25">
      <c r="B255" s="5" t="s">
        <v>1</v>
      </c>
      <c r="C255" s="6">
        <v>45.29</v>
      </c>
      <c r="D255" s="101">
        <v>45.41</v>
      </c>
    </row>
    <row r="256" spans="2:9" x14ac:dyDescent="0.25">
      <c r="B256" s="2"/>
    </row>
    <row r="257" spans="2:6" x14ac:dyDescent="0.25">
      <c r="B257" s="7" t="s">
        <v>2</v>
      </c>
    </row>
    <row r="258" spans="2:6" x14ac:dyDescent="0.25">
      <c r="B258" t="s">
        <v>3</v>
      </c>
      <c r="E258" s="8">
        <v>1177.08</v>
      </c>
      <c r="F258" s="8">
        <v>1179.96</v>
      </c>
    </row>
    <row r="259" spans="2:6" x14ac:dyDescent="0.25">
      <c r="B259" t="s">
        <v>4</v>
      </c>
      <c r="E259" s="8">
        <f>C253*C255</f>
        <v>317.02999999999997</v>
      </c>
      <c r="F259" s="8">
        <f>C253*D255</f>
        <v>317.87</v>
      </c>
    </row>
    <row r="260" spans="2:6" x14ac:dyDescent="0.25">
      <c r="B260" t="s">
        <v>5</v>
      </c>
      <c r="E260" s="8">
        <v>618.66999999999996</v>
      </c>
      <c r="F260" s="8">
        <v>620.19000000000005</v>
      </c>
    </row>
    <row r="261" spans="2:6" x14ac:dyDescent="0.25">
      <c r="B261" t="s">
        <v>6</v>
      </c>
      <c r="E261" s="8">
        <v>349.08</v>
      </c>
      <c r="F261" s="8">
        <v>349.93</v>
      </c>
    </row>
    <row r="262" spans="2:6" x14ac:dyDescent="0.25">
      <c r="B262" t="s">
        <v>7</v>
      </c>
      <c r="E262" s="8">
        <v>418.62</v>
      </c>
      <c r="F262" s="8">
        <v>419.64</v>
      </c>
    </row>
    <row r="263" spans="2:6" x14ac:dyDescent="0.25">
      <c r="B263" t="s">
        <v>8</v>
      </c>
      <c r="E263" s="8">
        <v>22.94</v>
      </c>
      <c r="F263" s="8">
        <v>23</v>
      </c>
    </row>
    <row r="264" spans="2:6" x14ac:dyDescent="0.25">
      <c r="B264" t="s">
        <v>9</v>
      </c>
      <c r="E264" s="8">
        <v>380.84</v>
      </c>
      <c r="F264" s="8">
        <v>381.77</v>
      </c>
    </row>
    <row r="265" spans="2:6" ht="13.8" x14ac:dyDescent="0.25">
      <c r="B265" s="9"/>
      <c r="E265" s="10">
        <f>SUM(E258:E264)</f>
        <v>3284.2599999999998</v>
      </c>
      <c r="F265" s="10">
        <f>SUM(F258:F264)</f>
        <v>3292.3599999999997</v>
      </c>
    </row>
    <row r="267" spans="2:6" x14ac:dyDescent="0.25">
      <c r="B267" s="7" t="s">
        <v>10</v>
      </c>
    </row>
    <row r="268" spans="2:6" x14ac:dyDescent="0.25">
      <c r="B268" s="11" t="s">
        <v>11</v>
      </c>
      <c r="C268" s="12">
        <v>27.95</v>
      </c>
      <c r="D268" s="103">
        <v>28.02</v>
      </c>
    </row>
    <row r="269" spans="2:6" x14ac:dyDescent="0.25">
      <c r="B269" s="13"/>
    </row>
    <row r="270" spans="2:6" x14ac:dyDescent="0.25">
      <c r="B270" t="s">
        <v>3</v>
      </c>
      <c r="E270" s="8">
        <v>726.35</v>
      </c>
      <c r="F270" s="8">
        <v>728.13</v>
      </c>
    </row>
    <row r="271" spans="2:6" x14ac:dyDescent="0.25">
      <c r="B271" t="s">
        <v>4</v>
      </c>
      <c r="E271" s="8">
        <f>C253*C268</f>
        <v>195.65</v>
      </c>
      <c r="F271" s="8">
        <f>C253*D268</f>
        <v>196.14</v>
      </c>
    </row>
    <row r="272" spans="2:6" x14ac:dyDescent="0.25">
      <c r="B272" t="s">
        <v>5</v>
      </c>
      <c r="E272" s="8">
        <v>618.66999999999996</v>
      </c>
      <c r="F272" s="8">
        <v>620.19000000000005</v>
      </c>
    </row>
    <row r="273" spans="2:9" x14ac:dyDescent="0.25">
      <c r="B273" t="s">
        <v>6</v>
      </c>
      <c r="E273" s="8">
        <v>349.08</v>
      </c>
      <c r="F273" s="8">
        <v>349.93</v>
      </c>
    </row>
    <row r="274" spans="2:9" x14ac:dyDescent="0.25">
      <c r="B274" t="s">
        <v>7</v>
      </c>
      <c r="E274" s="8">
        <v>418.62</v>
      </c>
      <c r="F274" s="8">
        <v>419.64</v>
      </c>
    </row>
    <row r="275" spans="2:9" ht="13.8" x14ac:dyDescent="0.25">
      <c r="B275" s="9"/>
      <c r="E275" s="14">
        <f>SUM(E270:E274)</f>
        <v>2308.37</v>
      </c>
      <c r="F275" s="14">
        <f>SUM(F270:F274)</f>
        <v>2314.0300000000002</v>
      </c>
    </row>
    <row r="277" spans="2:9" x14ac:dyDescent="0.25">
      <c r="B277" s="15" t="s">
        <v>12</v>
      </c>
    </row>
    <row r="278" spans="2:9" x14ac:dyDescent="0.25">
      <c r="B278" t="s">
        <v>13</v>
      </c>
      <c r="E278" s="8">
        <v>97.820000000000007</v>
      </c>
      <c r="F278" s="8">
        <v>98.06</v>
      </c>
    </row>
    <row r="279" spans="2:9" x14ac:dyDescent="0.25">
      <c r="B279" t="s">
        <v>14</v>
      </c>
      <c r="E279" s="8">
        <v>139.75</v>
      </c>
      <c r="F279" s="8">
        <v>140.09</v>
      </c>
    </row>
    <row r="280" spans="2:9" x14ac:dyDescent="0.25">
      <c r="B280" t="s">
        <v>15</v>
      </c>
      <c r="E280" s="8">
        <v>2.16</v>
      </c>
      <c r="F280" s="8">
        <v>2.17</v>
      </c>
    </row>
    <row r="281" spans="2:9" ht="13.8" thickBot="1" x14ac:dyDescent="0.3"/>
    <row r="282" spans="2:9" ht="15" thickTop="1" thickBot="1" x14ac:dyDescent="0.3">
      <c r="B282" s="5" t="s">
        <v>70</v>
      </c>
      <c r="E282" s="16">
        <f>12*E265+2*E275</f>
        <v>44027.859999999993</v>
      </c>
      <c r="F282" s="16">
        <f>6*E265+6*F265+E275+F275</f>
        <v>44082.119999999995</v>
      </c>
    </row>
    <row r="283" spans="2:9" ht="21.6" thickTop="1" x14ac:dyDescent="0.25">
      <c r="B283" s="17" t="s">
        <v>17</v>
      </c>
    </row>
    <row r="285" spans="2:9" x14ac:dyDescent="0.25">
      <c r="B285" s="18"/>
      <c r="C285" s="18"/>
      <c r="D285" s="18"/>
      <c r="E285" s="18"/>
      <c r="F285" s="18"/>
      <c r="G285" s="18"/>
      <c r="H285" s="18"/>
      <c r="I285" s="18"/>
    </row>
    <row r="289" spans="2:6" ht="22.5" customHeight="1" x14ac:dyDescent="0.4">
      <c r="B289" s="1" t="s">
        <v>65</v>
      </c>
    </row>
    <row r="291" spans="2:6" x14ac:dyDescent="0.25">
      <c r="B291" s="2" t="s">
        <v>0</v>
      </c>
      <c r="C291" s="3">
        <v>7</v>
      </c>
      <c r="E291" s="107" t="s">
        <v>67</v>
      </c>
      <c r="F291" s="107" t="s">
        <v>68</v>
      </c>
    </row>
    <row r="292" spans="2:6" x14ac:dyDescent="0.25">
      <c r="B292" s="2"/>
      <c r="C292" s="4"/>
    </row>
    <row r="293" spans="2:6" x14ac:dyDescent="0.25">
      <c r="B293" s="5" t="s">
        <v>1</v>
      </c>
      <c r="C293" s="6">
        <v>44.18</v>
      </c>
      <c r="D293" s="101">
        <v>44.29</v>
      </c>
    </row>
    <row r="294" spans="2:6" x14ac:dyDescent="0.25">
      <c r="B294" s="2"/>
    </row>
    <row r="295" spans="2:6" x14ac:dyDescent="0.25">
      <c r="B295" s="7" t="s">
        <v>2</v>
      </c>
    </row>
    <row r="296" spans="2:6" x14ac:dyDescent="0.25">
      <c r="B296" t="s">
        <v>3</v>
      </c>
      <c r="E296" s="8">
        <v>1148.3399999999999</v>
      </c>
      <c r="F296" s="8">
        <v>1151.1600000000001</v>
      </c>
    </row>
    <row r="297" spans="2:6" x14ac:dyDescent="0.25">
      <c r="B297" t="s">
        <v>4</v>
      </c>
      <c r="E297" s="8">
        <f>C291*C293</f>
        <v>309.26</v>
      </c>
      <c r="F297" s="8">
        <f>C291*D293</f>
        <v>310.02999999999997</v>
      </c>
    </row>
    <row r="298" spans="2:6" x14ac:dyDescent="0.25">
      <c r="B298" t="s">
        <v>5</v>
      </c>
      <c r="E298" s="8">
        <v>603.55999999999995</v>
      </c>
      <c r="F298" s="8">
        <v>605.04999999999995</v>
      </c>
    </row>
    <row r="299" spans="2:6" x14ac:dyDescent="0.25">
      <c r="B299" t="s">
        <v>6</v>
      </c>
      <c r="E299" s="8">
        <v>340.55</v>
      </c>
      <c r="F299" s="8">
        <v>341.39</v>
      </c>
    </row>
    <row r="300" spans="2:6" x14ac:dyDescent="0.25">
      <c r="B300" t="s">
        <v>7</v>
      </c>
      <c r="E300" s="8">
        <v>408.39</v>
      </c>
      <c r="F300" s="8">
        <v>409.4</v>
      </c>
    </row>
    <row r="301" spans="2:6" x14ac:dyDescent="0.25">
      <c r="B301" t="s">
        <v>8</v>
      </c>
      <c r="E301" s="8">
        <v>22.380000000000003</v>
      </c>
      <c r="F301" s="8">
        <v>22.430000000000003</v>
      </c>
    </row>
    <row r="302" spans="2:6" x14ac:dyDescent="0.25">
      <c r="B302" t="s">
        <v>9</v>
      </c>
      <c r="E302" s="8">
        <v>371.53999999999996</v>
      </c>
      <c r="F302" s="8">
        <v>372.45</v>
      </c>
    </row>
    <row r="303" spans="2:6" ht="13.8" x14ac:dyDescent="0.25">
      <c r="B303" s="9"/>
      <c r="E303" s="10">
        <f>SUM(E296:E302)</f>
        <v>3204.02</v>
      </c>
      <c r="F303" s="10">
        <f>SUM(F296:F302)</f>
        <v>3211.9099999999994</v>
      </c>
    </row>
    <row r="305" spans="2:8" x14ac:dyDescent="0.25">
      <c r="B305" s="7" t="s">
        <v>10</v>
      </c>
    </row>
    <row r="306" spans="2:8" x14ac:dyDescent="0.25">
      <c r="B306" s="11" t="s">
        <v>11</v>
      </c>
      <c r="C306" s="12">
        <v>27.26</v>
      </c>
      <c r="D306" s="103">
        <v>27.32</v>
      </c>
    </row>
    <row r="307" spans="2:8" x14ac:dyDescent="0.25">
      <c r="B307" s="13"/>
    </row>
    <row r="308" spans="2:8" x14ac:dyDescent="0.25">
      <c r="B308" t="s">
        <v>3</v>
      </c>
      <c r="E308" s="8">
        <v>708.61</v>
      </c>
      <c r="F308" s="8">
        <v>710.35</v>
      </c>
    </row>
    <row r="309" spans="2:8" x14ac:dyDescent="0.25">
      <c r="B309" t="s">
        <v>4</v>
      </c>
      <c r="E309" s="8">
        <f>C291*C306</f>
        <v>190.82000000000002</v>
      </c>
      <c r="F309" s="8">
        <f>C291*D306</f>
        <v>191.24</v>
      </c>
    </row>
    <row r="310" spans="2:8" x14ac:dyDescent="0.25">
      <c r="B310" t="s">
        <v>5</v>
      </c>
      <c r="E310" s="8">
        <v>603.55999999999995</v>
      </c>
      <c r="F310" s="8">
        <v>605.04999999999995</v>
      </c>
    </row>
    <row r="311" spans="2:8" x14ac:dyDescent="0.25">
      <c r="B311" t="s">
        <v>6</v>
      </c>
      <c r="E311" s="8">
        <v>340.55</v>
      </c>
      <c r="F311" s="8">
        <v>341.39</v>
      </c>
    </row>
    <row r="312" spans="2:8" x14ac:dyDescent="0.25">
      <c r="B312" t="s">
        <v>7</v>
      </c>
      <c r="E312" s="8">
        <v>408.39</v>
      </c>
      <c r="F312" s="8">
        <v>409.4</v>
      </c>
    </row>
    <row r="313" spans="2:8" ht="13.8" x14ac:dyDescent="0.25">
      <c r="B313" s="9"/>
      <c r="E313" s="14">
        <f>SUM(E308:E312)</f>
        <v>2251.9299999999998</v>
      </c>
      <c r="F313" s="14">
        <f>SUM(F308:F312)</f>
        <v>2257.4299999999998</v>
      </c>
    </row>
    <row r="315" spans="2:8" x14ac:dyDescent="0.25">
      <c r="B315" s="15" t="s">
        <v>12</v>
      </c>
    </row>
    <row r="316" spans="2:8" x14ac:dyDescent="0.25">
      <c r="B316" t="s">
        <v>13</v>
      </c>
      <c r="E316" s="8">
        <v>95.43</v>
      </c>
    </row>
    <row r="317" spans="2:8" x14ac:dyDescent="0.25">
      <c r="B317" t="s">
        <v>14</v>
      </c>
      <c r="E317" s="8">
        <v>136.32999999999998</v>
      </c>
    </row>
    <row r="318" spans="2:8" x14ac:dyDescent="0.25">
      <c r="B318" t="s">
        <v>15</v>
      </c>
      <c r="E318" s="8">
        <v>2.11</v>
      </c>
    </row>
    <row r="319" spans="2:8" ht="13.8" thickBot="1" x14ac:dyDescent="0.3"/>
    <row r="320" spans="2:8" ht="15" thickTop="1" thickBot="1" x14ac:dyDescent="0.3">
      <c r="B320" s="5" t="s">
        <v>66</v>
      </c>
      <c r="E320" s="106">
        <f>8*E303+1*E313+4*F303+1*F313</f>
        <v>42989.159999999996</v>
      </c>
      <c r="F320" s="115"/>
      <c r="G320" s="100"/>
      <c r="H320" s="112"/>
    </row>
    <row r="321" spans="2:9" ht="21.6" thickTop="1" x14ac:dyDescent="0.25">
      <c r="B321" s="17" t="s">
        <v>17</v>
      </c>
    </row>
    <row r="323" spans="2:9" x14ac:dyDescent="0.25">
      <c r="B323" s="18"/>
      <c r="C323" s="18"/>
      <c r="D323" s="18"/>
      <c r="E323" s="18"/>
      <c r="F323" s="18"/>
      <c r="G323" s="18"/>
      <c r="H323" s="18"/>
      <c r="I323" s="18"/>
    </row>
    <row r="325" spans="2:9" ht="22.5" customHeight="1" x14ac:dyDescent="0.4">
      <c r="B325" s="1" t="s">
        <v>63</v>
      </c>
    </row>
    <row r="327" spans="2:9" x14ac:dyDescent="0.25">
      <c r="B327" s="2" t="s">
        <v>0</v>
      </c>
      <c r="C327" s="3">
        <v>7</v>
      </c>
    </row>
    <row r="328" spans="2:9" x14ac:dyDescent="0.25">
      <c r="B328" s="2"/>
      <c r="C328" s="4"/>
    </row>
    <row r="329" spans="2:9" x14ac:dyDescent="0.25">
      <c r="B329" s="5" t="s">
        <v>1</v>
      </c>
      <c r="C329" s="6">
        <v>43.519999999999996</v>
      </c>
    </row>
    <row r="330" spans="2:9" x14ac:dyDescent="0.25">
      <c r="B330" s="2"/>
    </row>
    <row r="331" spans="2:9" x14ac:dyDescent="0.25">
      <c r="B331" s="7" t="s">
        <v>2</v>
      </c>
    </row>
    <row r="332" spans="2:9" x14ac:dyDescent="0.25">
      <c r="B332" t="s">
        <v>3</v>
      </c>
      <c r="E332" s="8">
        <v>1131.3599999999999</v>
      </c>
    </row>
    <row r="333" spans="2:9" x14ac:dyDescent="0.25">
      <c r="B333" t="s">
        <v>4</v>
      </c>
      <c r="E333" s="8">
        <f>C327*C329</f>
        <v>304.64</v>
      </c>
    </row>
    <row r="334" spans="2:9" x14ac:dyDescent="0.25">
      <c r="B334" t="s">
        <v>5</v>
      </c>
      <c r="E334" s="8">
        <v>588.75</v>
      </c>
    </row>
    <row r="335" spans="2:9" x14ac:dyDescent="0.25">
      <c r="B335" t="s">
        <v>6</v>
      </c>
      <c r="E335" s="8">
        <v>332.18</v>
      </c>
    </row>
    <row r="336" spans="2:9" x14ac:dyDescent="0.25">
      <c r="B336" t="s">
        <v>7</v>
      </c>
      <c r="E336" s="8">
        <v>402.34999999999997</v>
      </c>
    </row>
    <row r="337" spans="2:5" x14ac:dyDescent="0.25">
      <c r="B337" t="s">
        <v>8</v>
      </c>
      <c r="E337" s="8">
        <v>22.040000000000003</v>
      </c>
    </row>
    <row r="338" spans="2:5" x14ac:dyDescent="0.25">
      <c r="B338" t="s">
        <v>9</v>
      </c>
      <c r="E338" s="8">
        <v>366.03999999999996</v>
      </c>
    </row>
    <row r="339" spans="2:5" ht="13.8" x14ac:dyDescent="0.25">
      <c r="B339" s="9"/>
      <c r="E339" s="10">
        <f>SUM(E332:E338)</f>
        <v>3147.3599999999997</v>
      </c>
    </row>
    <row r="341" spans="2:5" x14ac:dyDescent="0.25">
      <c r="B341" s="7" t="s">
        <v>10</v>
      </c>
    </row>
    <row r="342" spans="2:5" x14ac:dyDescent="0.25">
      <c r="B342" s="11" t="s">
        <v>11</v>
      </c>
      <c r="C342" s="12">
        <v>26.85</v>
      </c>
    </row>
    <row r="343" spans="2:5" x14ac:dyDescent="0.25">
      <c r="B343" s="13"/>
    </row>
    <row r="344" spans="2:5" x14ac:dyDescent="0.25">
      <c r="B344" t="s">
        <v>3</v>
      </c>
      <c r="E344" s="8">
        <v>698.13</v>
      </c>
    </row>
    <row r="345" spans="2:5" x14ac:dyDescent="0.25">
      <c r="B345" t="s">
        <v>4</v>
      </c>
      <c r="E345" s="8">
        <f>C327*C342</f>
        <v>187.95000000000002</v>
      </c>
    </row>
    <row r="346" spans="2:5" x14ac:dyDescent="0.25">
      <c r="B346" t="s">
        <v>5</v>
      </c>
      <c r="E346" s="8">
        <v>588.75</v>
      </c>
    </row>
    <row r="347" spans="2:5" x14ac:dyDescent="0.25">
      <c r="B347" t="s">
        <v>6</v>
      </c>
      <c r="E347" s="8">
        <v>332.18</v>
      </c>
    </row>
    <row r="348" spans="2:5" x14ac:dyDescent="0.25">
      <c r="B348" t="s">
        <v>7</v>
      </c>
      <c r="E348" s="8">
        <v>402.34999999999997</v>
      </c>
    </row>
    <row r="349" spans="2:5" ht="13.8" x14ac:dyDescent="0.25">
      <c r="B349" s="9"/>
      <c r="E349" s="14">
        <f>SUM(E344:E348)</f>
        <v>2209.36</v>
      </c>
    </row>
    <row r="351" spans="2:5" x14ac:dyDescent="0.25">
      <c r="B351" s="15" t="s">
        <v>12</v>
      </c>
    </row>
    <row r="352" spans="2:5" x14ac:dyDescent="0.25">
      <c r="B352" t="s">
        <v>13</v>
      </c>
      <c r="E352" s="8">
        <v>94.01</v>
      </c>
    </row>
    <row r="353" spans="2:9" x14ac:dyDescent="0.25">
      <c r="B353" t="s">
        <v>14</v>
      </c>
      <c r="E353" s="8">
        <v>134.31</v>
      </c>
    </row>
    <row r="354" spans="2:9" x14ac:dyDescent="0.25">
      <c r="B354" t="s">
        <v>15</v>
      </c>
      <c r="E354" s="8">
        <v>2.08</v>
      </c>
    </row>
    <row r="355" spans="2:9" ht="13.8" thickBot="1" x14ac:dyDescent="0.3"/>
    <row r="356" spans="2:9" ht="15" thickTop="1" thickBot="1" x14ac:dyDescent="0.3">
      <c r="B356" s="5" t="s">
        <v>64</v>
      </c>
      <c r="E356" s="16">
        <f>12*E339+2*E349</f>
        <v>42187.039999999994</v>
      </c>
    </row>
    <row r="357" spans="2:9" ht="21.6" thickTop="1" x14ac:dyDescent="0.25">
      <c r="B357" s="17" t="s">
        <v>17</v>
      </c>
    </row>
    <row r="359" spans="2:9" x14ac:dyDescent="0.25">
      <c r="B359" s="18"/>
      <c r="C359" s="18"/>
      <c r="D359" s="18"/>
      <c r="E359" s="18"/>
      <c r="F359" s="18"/>
      <c r="G359" s="18"/>
      <c r="H359" s="18"/>
      <c r="I359" s="18"/>
    </row>
    <row r="361" spans="2:9" ht="22.5" customHeight="1" x14ac:dyDescent="0.4">
      <c r="B361" s="1" t="s">
        <v>59</v>
      </c>
      <c r="C361" s="100"/>
    </row>
    <row r="363" spans="2:9" x14ac:dyDescent="0.25">
      <c r="B363" s="2" t="s">
        <v>0</v>
      </c>
      <c r="C363" s="3">
        <v>7</v>
      </c>
    </row>
    <row r="364" spans="2:9" x14ac:dyDescent="0.25">
      <c r="B364" s="2"/>
      <c r="C364" s="4"/>
    </row>
    <row r="365" spans="2:9" x14ac:dyDescent="0.25">
      <c r="B365" s="5" t="s">
        <v>1</v>
      </c>
      <c r="C365" s="6">
        <v>43.08</v>
      </c>
    </row>
    <row r="366" spans="2:9" x14ac:dyDescent="0.25">
      <c r="B366" s="2"/>
    </row>
    <row r="367" spans="2:9" x14ac:dyDescent="0.25">
      <c r="B367" s="7" t="s">
        <v>2</v>
      </c>
    </row>
    <row r="368" spans="2:9" x14ac:dyDescent="0.25">
      <c r="B368" t="s">
        <v>3</v>
      </c>
      <c r="E368" s="8">
        <v>1120.1500000000001</v>
      </c>
    </row>
    <row r="369" spans="2:5" x14ac:dyDescent="0.25">
      <c r="B369" t="s">
        <v>4</v>
      </c>
      <c r="E369" s="8">
        <f>C363*C365</f>
        <v>301.56</v>
      </c>
    </row>
    <row r="370" spans="2:5" x14ac:dyDescent="0.25">
      <c r="B370" t="s">
        <v>5</v>
      </c>
      <c r="E370" s="8">
        <v>588.75</v>
      </c>
    </row>
    <row r="371" spans="2:5" x14ac:dyDescent="0.25">
      <c r="B371" t="s">
        <v>6</v>
      </c>
      <c r="E371" s="8">
        <v>332.18</v>
      </c>
    </row>
    <row r="372" spans="2:5" x14ac:dyDescent="0.25">
      <c r="B372" t="s">
        <v>7</v>
      </c>
      <c r="E372" s="8">
        <v>398.36</v>
      </c>
    </row>
    <row r="373" spans="2:5" x14ac:dyDescent="0.25">
      <c r="B373" t="s">
        <v>8</v>
      </c>
      <c r="E373" s="8">
        <v>21.82</v>
      </c>
    </row>
    <row r="374" spans="2:5" x14ac:dyDescent="0.25">
      <c r="B374" t="s">
        <v>9</v>
      </c>
      <c r="E374" s="8">
        <v>362.40999999999997</v>
      </c>
    </row>
    <row r="375" spans="2:5" ht="13.8" x14ac:dyDescent="0.25">
      <c r="B375" s="9"/>
      <c r="E375" s="96">
        <f>SUM(E368:E374)</f>
        <v>3125.23</v>
      </c>
    </row>
    <row r="377" spans="2:5" x14ac:dyDescent="0.25">
      <c r="B377" s="7" t="s">
        <v>10</v>
      </c>
    </row>
    <row r="378" spans="2:5" x14ac:dyDescent="0.25">
      <c r="B378" s="11" t="s">
        <v>56</v>
      </c>
      <c r="C378" s="12">
        <v>26.580000000000002</v>
      </c>
    </row>
    <row r="380" spans="2:5" x14ac:dyDescent="0.25">
      <c r="B380" t="s">
        <v>3</v>
      </c>
      <c r="E380" s="8">
        <v>691.21</v>
      </c>
    </row>
    <row r="381" spans="2:5" x14ac:dyDescent="0.25">
      <c r="B381" t="s">
        <v>4</v>
      </c>
      <c r="E381" s="8">
        <f>C363*C378</f>
        <v>186.06</v>
      </c>
    </row>
    <row r="382" spans="2:5" x14ac:dyDescent="0.25">
      <c r="B382" t="s">
        <v>5</v>
      </c>
      <c r="E382" s="8">
        <v>588.75</v>
      </c>
    </row>
    <row r="383" spans="2:5" x14ac:dyDescent="0.25">
      <c r="B383" t="s">
        <v>6</v>
      </c>
      <c r="E383" s="8">
        <v>332.18</v>
      </c>
    </row>
    <row r="384" spans="2:5" x14ac:dyDescent="0.25">
      <c r="B384" t="s">
        <v>7</v>
      </c>
      <c r="E384" s="8">
        <v>398.36</v>
      </c>
    </row>
    <row r="385" spans="2:9" ht="13.8" x14ac:dyDescent="0.25">
      <c r="B385" s="9"/>
      <c r="E385" s="28">
        <f>SUM(E380:E384)</f>
        <v>2196.56</v>
      </c>
    </row>
    <row r="387" spans="2:9" x14ac:dyDescent="0.25">
      <c r="B387" s="15" t="s">
        <v>12</v>
      </c>
    </row>
    <row r="388" spans="2:9" x14ac:dyDescent="0.25">
      <c r="B388" t="s">
        <v>13</v>
      </c>
      <c r="E388" s="8">
        <v>93.070000000000007</v>
      </c>
    </row>
    <row r="389" spans="2:9" x14ac:dyDescent="0.25">
      <c r="B389" t="s">
        <v>14</v>
      </c>
      <c r="E389" s="8">
        <v>132.97999999999999</v>
      </c>
    </row>
    <row r="390" spans="2:9" x14ac:dyDescent="0.25">
      <c r="B390" t="s">
        <v>15</v>
      </c>
      <c r="E390" s="8">
        <v>2.0699999999999998</v>
      </c>
    </row>
    <row r="391" spans="2:9" ht="13.8" thickBot="1" x14ac:dyDescent="0.3"/>
    <row r="392" spans="2:9" ht="15" thickTop="1" thickBot="1" x14ac:dyDescent="0.3">
      <c r="B392" s="5" t="s">
        <v>62</v>
      </c>
      <c r="E392" s="16">
        <f>12*E375+2*E385</f>
        <v>41895.880000000005</v>
      </c>
    </row>
    <row r="393" spans="2:9" ht="21.6" thickTop="1" x14ac:dyDescent="0.25">
      <c r="B393" s="17" t="s">
        <v>17</v>
      </c>
    </row>
    <row r="395" spans="2:9" x14ac:dyDescent="0.25">
      <c r="B395" s="18"/>
      <c r="C395" s="18"/>
      <c r="D395" s="18"/>
      <c r="E395" s="18"/>
      <c r="F395" s="18"/>
      <c r="G395" s="18"/>
      <c r="H395" s="18"/>
      <c r="I395" s="18"/>
    </row>
    <row r="397" spans="2:9" ht="22.5" customHeight="1" x14ac:dyDescent="0.4">
      <c r="B397" s="1" t="s">
        <v>60</v>
      </c>
      <c r="C397" s="99"/>
    </row>
    <row r="399" spans="2:9" x14ac:dyDescent="0.25">
      <c r="B399" s="2" t="s">
        <v>0</v>
      </c>
      <c r="C399" s="3">
        <v>6</v>
      </c>
    </row>
    <row r="400" spans="2:9" x14ac:dyDescent="0.25">
      <c r="B400" s="2"/>
      <c r="C400" s="4"/>
    </row>
    <row r="401" spans="2:5" x14ac:dyDescent="0.25">
      <c r="B401" s="5" t="s">
        <v>1</v>
      </c>
      <c r="C401" s="6">
        <v>42.65</v>
      </c>
    </row>
    <row r="402" spans="2:5" x14ac:dyDescent="0.25">
      <c r="B402" s="2"/>
    </row>
    <row r="403" spans="2:5" x14ac:dyDescent="0.25">
      <c r="B403" s="7" t="s">
        <v>2</v>
      </c>
    </row>
    <row r="404" spans="2:5" x14ac:dyDescent="0.25">
      <c r="B404" t="s">
        <v>3</v>
      </c>
      <c r="E404" s="8">
        <v>1109.05</v>
      </c>
    </row>
    <row r="405" spans="2:5" x14ac:dyDescent="0.25">
      <c r="B405" t="s">
        <v>4</v>
      </c>
      <c r="E405" s="8">
        <f>C399*C401</f>
        <v>255.89999999999998</v>
      </c>
    </row>
    <row r="406" spans="2:5" x14ac:dyDescent="0.25">
      <c r="B406" t="s">
        <v>5</v>
      </c>
      <c r="E406" s="8">
        <v>582.91999999999996</v>
      </c>
    </row>
    <row r="407" spans="2:5" x14ac:dyDescent="0.25">
      <c r="B407" t="s">
        <v>6</v>
      </c>
      <c r="E407" s="8">
        <v>328.89</v>
      </c>
    </row>
    <row r="408" spans="2:5" x14ac:dyDescent="0.25">
      <c r="B408" t="s">
        <v>7</v>
      </c>
      <c r="E408" s="8">
        <v>394.41</v>
      </c>
    </row>
    <row r="409" spans="2:5" x14ac:dyDescent="0.25">
      <c r="B409" t="s">
        <v>8</v>
      </c>
      <c r="E409" s="8">
        <v>21.6</v>
      </c>
    </row>
    <row r="410" spans="2:5" x14ac:dyDescent="0.25">
      <c r="B410" t="s">
        <v>9</v>
      </c>
      <c r="E410" s="8">
        <v>358.82</v>
      </c>
    </row>
    <row r="411" spans="2:5" ht="13.8" x14ac:dyDescent="0.25">
      <c r="B411" s="9"/>
      <c r="E411" s="96">
        <f>SUM(E404:E410)</f>
        <v>3051.5899999999997</v>
      </c>
    </row>
    <row r="413" spans="2:5" x14ac:dyDescent="0.25">
      <c r="B413" s="7" t="s">
        <v>10</v>
      </c>
    </row>
    <row r="414" spans="2:5" x14ac:dyDescent="0.25">
      <c r="B414" s="11" t="s">
        <v>56</v>
      </c>
      <c r="C414" s="12">
        <v>26.31</v>
      </c>
    </row>
    <row r="416" spans="2:5" x14ac:dyDescent="0.25">
      <c r="B416" t="s">
        <v>3</v>
      </c>
      <c r="E416" s="8">
        <v>684.36</v>
      </c>
    </row>
    <row r="417" spans="2:9" x14ac:dyDescent="0.25">
      <c r="B417" t="s">
        <v>4</v>
      </c>
      <c r="E417" s="8">
        <f>C399*C414</f>
        <v>157.85999999999999</v>
      </c>
    </row>
    <row r="418" spans="2:9" x14ac:dyDescent="0.25">
      <c r="B418" t="s">
        <v>5</v>
      </c>
      <c r="E418" s="8">
        <v>582.91999999999996</v>
      </c>
    </row>
    <row r="419" spans="2:9" x14ac:dyDescent="0.25">
      <c r="B419" t="s">
        <v>6</v>
      </c>
      <c r="E419" s="8">
        <v>328.89</v>
      </c>
    </row>
    <row r="420" spans="2:9" x14ac:dyDescent="0.25">
      <c r="B420" t="s">
        <v>7</v>
      </c>
      <c r="E420" s="8">
        <v>394.41</v>
      </c>
    </row>
    <row r="421" spans="2:9" ht="13.8" x14ac:dyDescent="0.25">
      <c r="B421" s="9"/>
      <c r="E421" s="28">
        <f>SUM(E416:E420)</f>
        <v>2148.4399999999996</v>
      </c>
    </row>
    <row r="423" spans="2:9" x14ac:dyDescent="0.25">
      <c r="B423" s="15" t="s">
        <v>12</v>
      </c>
    </row>
    <row r="424" spans="2:9" x14ac:dyDescent="0.25">
      <c r="B424" t="s">
        <v>13</v>
      </c>
      <c r="E424" s="8">
        <v>92.14</v>
      </c>
    </row>
    <row r="425" spans="2:9" x14ac:dyDescent="0.25">
      <c r="B425" t="s">
        <v>14</v>
      </c>
      <c r="E425" s="8">
        <v>131.66</v>
      </c>
    </row>
    <row r="426" spans="2:9" x14ac:dyDescent="0.25">
      <c r="B426" t="s">
        <v>15</v>
      </c>
      <c r="E426" s="8">
        <v>2.16</v>
      </c>
    </row>
    <row r="427" spans="2:9" ht="13.8" thickBot="1" x14ac:dyDescent="0.3"/>
    <row r="428" spans="2:9" ht="15" thickTop="1" thickBot="1" x14ac:dyDescent="0.3">
      <c r="B428" s="5" t="s">
        <v>16</v>
      </c>
      <c r="E428" s="16">
        <f>12*E411+2*E421</f>
        <v>40915.959999999992</v>
      </c>
    </row>
    <row r="429" spans="2:9" ht="21.6" thickTop="1" x14ac:dyDescent="0.25">
      <c r="B429" s="17" t="s">
        <v>17</v>
      </c>
    </row>
    <row r="431" spans="2:9" x14ac:dyDescent="0.25">
      <c r="B431" s="18"/>
      <c r="C431" s="18"/>
      <c r="D431" s="18"/>
      <c r="E431" s="18"/>
      <c r="F431" s="18"/>
      <c r="G431" s="18"/>
      <c r="H431" s="18"/>
      <c r="I431" s="18"/>
    </row>
    <row r="433" spans="2:9" ht="21" x14ac:dyDescent="0.4">
      <c r="B433" s="1" t="s">
        <v>18</v>
      </c>
    </row>
    <row r="435" spans="2:9" x14ac:dyDescent="0.25">
      <c r="B435" s="2" t="s">
        <v>0</v>
      </c>
      <c r="C435" s="19">
        <v>5</v>
      </c>
    </row>
    <row r="436" spans="2:9" x14ac:dyDescent="0.25">
      <c r="B436" s="2"/>
      <c r="C436" s="4"/>
    </row>
    <row r="437" spans="2:9" x14ac:dyDescent="0.25">
      <c r="B437" s="5" t="s">
        <v>19</v>
      </c>
      <c r="C437" s="6">
        <v>42.65</v>
      </c>
    </row>
    <row r="438" spans="2:9" x14ac:dyDescent="0.25">
      <c r="B438" s="2"/>
    </row>
    <row r="439" spans="2:9" x14ac:dyDescent="0.25">
      <c r="B439" s="20" t="s">
        <v>2</v>
      </c>
      <c r="C439" s="13"/>
      <c r="D439" s="13"/>
      <c r="E439" s="21" t="s">
        <v>18</v>
      </c>
      <c r="F439" s="22"/>
      <c r="G439" s="13"/>
      <c r="H439" s="22"/>
      <c r="I439" s="22"/>
    </row>
    <row r="440" spans="2:9" x14ac:dyDescent="0.25">
      <c r="B440" t="s">
        <v>3</v>
      </c>
      <c r="E440" s="8">
        <v>1109.05</v>
      </c>
      <c r="F440" s="8"/>
      <c r="G440" s="24"/>
      <c r="H440" s="25"/>
      <c r="I440" s="26"/>
    </row>
    <row r="441" spans="2:9" x14ac:dyDescent="0.25">
      <c r="B441" t="s">
        <v>4</v>
      </c>
      <c r="E441" s="8">
        <f>C435*C437</f>
        <v>213.25</v>
      </c>
      <c r="F441" s="8"/>
      <c r="G441" s="24"/>
      <c r="H441" s="25"/>
      <c r="I441" s="26"/>
    </row>
    <row r="442" spans="2:9" x14ac:dyDescent="0.25">
      <c r="B442" t="s">
        <v>5</v>
      </c>
      <c r="E442" s="8">
        <v>582.91999999999996</v>
      </c>
      <c r="F442" s="8"/>
      <c r="G442" s="24"/>
      <c r="H442" s="25"/>
      <c r="I442" s="26"/>
    </row>
    <row r="443" spans="2:9" x14ac:dyDescent="0.25">
      <c r="B443" t="s">
        <v>6</v>
      </c>
      <c r="E443" s="8">
        <v>328.89</v>
      </c>
      <c r="F443" s="8"/>
      <c r="G443" s="24"/>
      <c r="H443" s="25"/>
      <c r="I443" s="26"/>
    </row>
    <row r="444" spans="2:9" x14ac:dyDescent="0.25">
      <c r="B444" t="s">
        <v>7</v>
      </c>
      <c r="E444" s="8">
        <v>394.41</v>
      </c>
      <c r="F444" s="8"/>
      <c r="G444" s="24"/>
      <c r="H444" s="25"/>
      <c r="I444" s="26"/>
    </row>
    <row r="445" spans="2:9" x14ac:dyDescent="0.25">
      <c r="B445" t="s">
        <v>8</v>
      </c>
      <c r="E445" s="8">
        <v>21.6</v>
      </c>
      <c r="F445" s="8"/>
      <c r="G445" s="24"/>
      <c r="H445" s="25"/>
      <c r="I445" s="26"/>
    </row>
    <row r="446" spans="2:9" x14ac:dyDescent="0.25">
      <c r="B446" t="s">
        <v>9</v>
      </c>
      <c r="E446" s="8">
        <v>358.82</v>
      </c>
      <c r="F446" s="8"/>
      <c r="G446" s="24"/>
      <c r="H446" s="25"/>
      <c r="I446" s="26"/>
    </row>
    <row r="447" spans="2:9" ht="13.8" x14ac:dyDescent="0.25">
      <c r="B447" s="9"/>
      <c r="C447" s="9"/>
      <c r="D447" s="9"/>
      <c r="E447" s="28">
        <f>SUM(E440:E446)</f>
        <v>3008.9399999999996</v>
      </c>
      <c r="F447" s="28"/>
      <c r="G447" s="29"/>
      <c r="H447" s="30"/>
      <c r="I447" s="30"/>
    </row>
    <row r="449" spans="2:9" x14ac:dyDescent="0.25">
      <c r="B449" s="5" t="s">
        <v>20</v>
      </c>
      <c r="C449" s="6">
        <v>26.31</v>
      </c>
      <c r="D449" s="5"/>
      <c r="E449" s="5" t="s">
        <v>21</v>
      </c>
      <c r="F449" s="6">
        <v>684.36</v>
      </c>
    </row>
    <row r="451" spans="2:9" x14ac:dyDescent="0.25">
      <c r="B451" s="31" t="s">
        <v>10</v>
      </c>
      <c r="D451" s="13"/>
      <c r="E451" s="32" t="s">
        <v>57</v>
      </c>
      <c r="F451" s="22" t="s">
        <v>23</v>
      </c>
      <c r="G451" s="22"/>
      <c r="H451" s="22"/>
      <c r="I451" s="22"/>
    </row>
    <row r="452" spans="2:9" x14ac:dyDescent="0.25">
      <c r="B452" t="s">
        <v>3</v>
      </c>
      <c r="E452" s="8">
        <v>684.36</v>
      </c>
      <c r="F452" s="33">
        <v>0</v>
      </c>
      <c r="H452" s="25"/>
      <c r="I452" s="26"/>
    </row>
    <row r="453" spans="2:9" x14ac:dyDescent="0.25">
      <c r="B453" t="s">
        <v>4</v>
      </c>
      <c r="E453" s="8">
        <f>C435*C449</f>
        <v>131.54999999999998</v>
      </c>
      <c r="F453" s="33">
        <v>0</v>
      </c>
      <c r="H453" s="25"/>
      <c r="I453" s="26"/>
    </row>
    <row r="454" spans="2:9" x14ac:dyDescent="0.25">
      <c r="B454" t="s">
        <v>5</v>
      </c>
      <c r="E454" s="8">
        <v>582.91999999999996</v>
      </c>
      <c r="F454" s="33">
        <v>0</v>
      </c>
      <c r="H454" s="25"/>
      <c r="I454" s="26"/>
    </row>
    <row r="455" spans="2:9" x14ac:dyDescent="0.25">
      <c r="B455" t="s">
        <v>6</v>
      </c>
      <c r="E455" s="8">
        <v>328.89</v>
      </c>
      <c r="F455" s="33">
        <v>0</v>
      </c>
      <c r="H455" s="25"/>
      <c r="I455" s="26"/>
    </row>
    <row r="456" spans="2:9" x14ac:dyDescent="0.25">
      <c r="B456" t="s">
        <v>7</v>
      </c>
      <c r="E456" s="8">
        <v>394.41</v>
      </c>
      <c r="F456" s="33">
        <v>0</v>
      </c>
      <c r="H456" s="25"/>
      <c r="I456" s="26"/>
    </row>
    <row r="457" spans="2:9" ht="13.8" x14ac:dyDescent="0.25">
      <c r="B457" s="9"/>
      <c r="C457" s="9"/>
      <c r="D457" s="9"/>
      <c r="E457" s="28">
        <f>SUM(E452:E456)</f>
        <v>2122.1299999999997</v>
      </c>
      <c r="F457" s="34">
        <f>SUM(F452:F456)</f>
        <v>0</v>
      </c>
      <c r="G457" s="9"/>
      <c r="H457" s="25"/>
      <c r="I457" s="30"/>
    </row>
    <row r="459" spans="2:9" x14ac:dyDescent="0.25">
      <c r="B459" s="15" t="s">
        <v>12</v>
      </c>
      <c r="D459" s="13"/>
      <c r="E459" s="32" t="s">
        <v>18</v>
      </c>
      <c r="F459" s="22"/>
      <c r="G459" s="22"/>
      <c r="H459" s="22"/>
      <c r="I459" s="22"/>
    </row>
    <row r="460" spans="2:9" x14ac:dyDescent="0.25">
      <c r="B460" t="s">
        <v>13</v>
      </c>
      <c r="E460" s="8">
        <v>92.14</v>
      </c>
      <c r="F460" s="8"/>
      <c r="G460" s="36"/>
      <c r="H460" s="25"/>
      <c r="I460" s="26"/>
    </row>
    <row r="461" spans="2:9" x14ac:dyDescent="0.25">
      <c r="B461" t="s">
        <v>14</v>
      </c>
      <c r="E461" s="8">
        <v>131.66</v>
      </c>
      <c r="F461" s="8"/>
      <c r="G461" s="36"/>
      <c r="H461" s="25"/>
      <c r="I461" s="26"/>
    </row>
    <row r="462" spans="2:9" x14ac:dyDescent="0.25">
      <c r="B462" t="s">
        <v>15</v>
      </c>
      <c r="E462" s="8">
        <v>2.16</v>
      </c>
      <c r="F462" s="8"/>
      <c r="G462" s="36"/>
      <c r="H462" s="25"/>
      <c r="I462" s="26"/>
    </row>
    <row r="463" spans="2:9" ht="13.8" thickBot="1" x14ac:dyDescent="0.3"/>
    <row r="464" spans="2:9" ht="15" thickTop="1" thickBot="1" x14ac:dyDescent="0.3">
      <c r="B464" s="5" t="s">
        <v>24</v>
      </c>
      <c r="E464" s="16">
        <f>12*E447+2*E457</f>
        <v>40351.54</v>
      </c>
    </row>
    <row r="465" spans="2:11" ht="22.2" thickTop="1" thickBot="1" x14ac:dyDescent="0.3">
      <c r="B465" s="37" t="s">
        <v>17</v>
      </c>
      <c r="E465" s="38"/>
    </row>
    <row r="466" spans="2:11" ht="13.8" thickTop="1" x14ac:dyDescent="0.25">
      <c r="E466" s="38"/>
      <c r="F466" s="39" t="s">
        <v>25</v>
      </c>
      <c r="G466" s="40">
        <f>E469/E464</f>
        <v>0.94740894647391394</v>
      </c>
      <c r="H466" s="41" t="s">
        <v>26</v>
      </c>
    </row>
    <row r="467" spans="2:11" ht="14.4" thickBot="1" x14ac:dyDescent="0.3">
      <c r="E467" s="38"/>
      <c r="F467" s="71">
        <f>E464-E469</f>
        <v>2122.1300000000047</v>
      </c>
      <c r="G467" s="43"/>
      <c r="H467" s="73">
        <f>1-G466</f>
        <v>5.2591053526086062E-2</v>
      </c>
    </row>
    <row r="468" spans="2:11" ht="14.4" thickTop="1" thickBot="1" x14ac:dyDescent="0.3">
      <c r="E468" s="38"/>
    </row>
    <row r="469" spans="2:11" ht="15" thickTop="1" thickBot="1" x14ac:dyDescent="0.3">
      <c r="B469" s="11" t="s">
        <v>27</v>
      </c>
      <c r="C469" s="11"/>
      <c r="D469" s="11"/>
      <c r="E469" s="45">
        <f>12*E447+E457</f>
        <v>38229.409999999996</v>
      </c>
      <c r="K469" s="36"/>
    </row>
    <row r="470" spans="2:11" ht="21.6" thickTop="1" x14ac:dyDescent="0.25">
      <c r="B470" s="37" t="s">
        <v>17</v>
      </c>
    </row>
    <row r="471" spans="2:11" x14ac:dyDescent="0.25">
      <c r="G471">
        <f>E472/C472</f>
        <v>0.88424835004231961</v>
      </c>
      <c r="K471" s="46"/>
    </row>
    <row r="472" spans="2:11" hidden="1" x14ac:dyDescent="0.25">
      <c r="C472" s="26">
        <f>E464/1568</f>
        <v>25.734400510204082</v>
      </c>
      <c r="D472" s="26">
        <f>E464/1680</f>
        <v>24.018773809523811</v>
      </c>
      <c r="E472" s="26">
        <f>E469/1680</f>
        <v>22.755601190476188</v>
      </c>
      <c r="F472">
        <f>E469/E562</f>
        <v>0.88335818081324713</v>
      </c>
      <c r="G472">
        <f>D472/C472</f>
        <v>0.93333333333333335</v>
      </c>
      <c r="K472" s="46"/>
    </row>
    <row r="473" spans="2:11" ht="13.8" thickBot="1" x14ac:dyDescent="0.3">
      <c r="C473" s="26"/>
      <c r="D473" s="26"/>
      <c r="E473" s="26"/>
      <c r="K473" s="46"/>
    </row>
    <row r="474" spans="2:11" ht="14.4" thickTop="1" x14ac:dyDescent="0.25">
      <c r="B474" s="47" t="s">
        <v>28</v>
      </c>
      <c r="C474" s="48" t="s">
        <v>29</v>
      </c>
      <c r="D474" s="49" t="s">
        <v>30</v>
      </c>
      <c r="E474" s="50"/>
      <c r="F474" s="50"/>
      <c r="G474" s="51"/>
      <c r="H474" s="52">
        <f>1-G472</f>
        <v>6.6666666666666652E-2</v>
      </c>
      <c r="K474" s="46"/>
    </row>
    <row r="475" spans="2:11" ht="13.8" x14ac:dyDescent="0.25">
      <c r="B475" s="47" t="s">
        <v>31</v>
      </c>
      <c r="C475" s="53"/>
      <c r="D475" s="54"/>
      <c r="E475" s="54"/>
      <c r="F475" s="54"/>
      <c r="G475" s="54"/>
      <c r="H475" s="55"/>
      <c r="K475" s="46"/>
    </row>
    <row r="476" spans="2:11" ht="14.4" thickBot="1" x14ac:dyDescent="0.3">
      <c r="B476" s="47" t="s">
        <v>32</v>
      </c>
      <c r="C476" s="56" t="s">
        <v>33</v>
      </c>
      <c r="D476" s="57" t="s">
        <v>34</v>
      </c>
      <c r="E476" s="58"/>
      <c r="F476" s="58"/>
      <c r="G476" s="59"/>
      <c r="H476" s="60">
        <f>1-G471</f>
        <v>0.11575164995768039</v>
      </c>
      <c r="K476" s="46"/>
    </row>
    <row r="477" spans="2:11" ht="13.8" thickTop="1" x14ac:dyDescent="0.25"/>
    <row r="478" spans="2:11" ht="13.8" thickBot="1" x14ac:dyDescent="0.3"/>
    <row r="479" spans="2:11" s="65" customFormat="1" ht="20.399999999999999" thickTop="1" thickBot="1" x14ac:dyDescent="0.4">
      <c r="B479" s="61" t="s">
        <v>35</v>
      </c>
      <c r="C479" s="62"/>
      <c r="D479" s="62"/>
      <c r="E479" s="62"/>
      <c r="F479" s="63">
        <f>E562-E469</f>
        <v>5047.9500000000116</v>
      </c>
      <c r="G479" s="62"/>
      <c r="H479" s="64">
        <f>1-F472</f>
        <v>0.11664181918675287</v>
      </c>
    </row>
    <row r="480" spans="2:11" ht="13.8" thickTop="1" x14ac:dyDescent="0.25"/>
    <row r="481" spans="2:9" x14ac:dyDescent="0.25">
      <c r="B481" s="18"/>
      <c r="C481" s="18"/>
      <c r="D481" s="18"/>
      <c r="E481" s="18"/>
      <c r="F481" s="18"/>
      <c r="G481" s="18"/>
      <c r="H481" s="18"/>
      <c r="I481" s="18"/>
    </row>
    <row r="483" spans="2:9" ht="22.5" customHeight="1" x14ac:dyDescent="0.4">
      <c r="B483" s="1" t="s">
        <v>36</v>
      </c>
    </row>
    <row r="485" spans="2:9" x14ac:dyDescent="0.25">
      <c r="B485" s="2" t="s">
        <v>0</v>
      </c>
      <c r="C485" s="3">
        <v>5</v>
      </c>
    </row>
    <row r="486" spans="2:9" x14ac:dyDescent="0.25">
      <c r="B486" s="2"/>
      <c r="C486" s="4"/>
    </row>
    <row r="487" spans="2:9" x14ac:dyDescent="0.25">
      <c r="B487" s="5" t="s">
        <v>1</v>
      </c>
      <c r="C487" s="6">
        <v>42.65</v>
      </c>
    </row>
    <row r="488" spans="2:9" x14ac:dyDescent="0.25">
      <c r="B488" s="2"/>
    </row>
    <row r="489" spans="2:9" x14ac:dyDescent="0.25">
      <c r="B489" s="7" t="s">
        <v>2</v>
      </c>
    </row>
    <row r="490" spans="2:9" x14ac:dyDescent="0.25">
      <c r="B490" t="s">
        <v>3</v>
      </c>
      <c r="E490" s="8">
        <v>1109.05</v>
      </c>
    </row>
    <row r="491" spans="2:9" x14ac:dyDescent="0.25">
      <c r="B491" t="s">
        <v>4</v>
      </c>
      <c r="E491" s="8">
        <f>C485*C487</f>
        <v>213.25</v>
      </c>
    </row>
    <row r="492" spans="2:9" x14ac:dyDescent="0.25">
      <c r="B492" t="s">
        <v>5</v>
      </c>
      <c r="E492" s="8">
        <v>582.91999999999996</v>
      </c>
    </row>
    <row r="493" spans="2:9" x14ac:dyDescent="0.25">
      <c r="B493" t="s">
        <v>6</v>
      </c>
      <c r="E493" s="8">
        <v>328.89</v>
      </c>
    </row>
    <row r="494" spans="2:9" x14ac:dyDescent="0.25">
      <c r="B494" t="s">
        <v>7</v>
      </c>
      <c r="E494" s="8">
        <v>394.41</v>
      </c>
    </row>
    <row r="495" spans="2:9" x14ac:dyDescent="0.25">
      <c r="B495" t="s">
        <v>8</v>
      </c>
      <c r="E495" s="8">
        <v>21.6</v>
      </c>
    </row>
    <row r="496" spans="2:9" x14ac:dyDescent="0.25">
      <c r="B496" t="s">
        <v>9</v>
      </c>
      <c r="E496" s="8">
        <v>358.82</v>
      </c>
    </row>
    <row r="497" spans="2:5" ht="13.8" x14ac:dyDescent="0.25">
      <c r="B497" s="9"/>
      <c r="E497" s="96">
        <f>SUM(E490:E496)</f>
        <v>3008.9399999999996</v>
      </c>
    </row>
    <row r="499" spans="2:5" x14ac:dyDescent="0.25">
      <c r="B499" s="7" t="s">
        <v>10</v>
      </c>
    </row>
    <row r="500" spans="2:5" x14ac:dyDescent="0.25">
      <c r="B500" s="11" t="s">
        <v>56</v>
      </c>
      <c r="C500" s="12">
        <v>26.31</v>
      </c>
    </row>
    <row r="502" spans="2:5" x14ac:dyDescent="0.25">
      <c r="B502" t="s">
        <v>3</v>
      </c>
      <c r="E502" s="8">
        <v>684.36</v>
      </c>
    </row>
    <row r="503" spans="2:5" x14ac:dyDescent="0.25">
      <c r="B503" t="s">
        <v>4</v>
      </c>
      <c r="E503" s="8">
        <f>C485*C500</f>
        <v>131.54999999999998</v>
      </c>
    </row>
    <row r="504" spans="2:5" x14ac:dyDescent="0.25">
      <c r="B504" t="s">
        <v>5</v>
      </c>
      <c r="E504" s="8">
        <v>582.91999999999996</v>
      </c>
    </row>
    <row r="505" spans="2:5" x14ac:dyDescent="0.25">
      <c r="B505" t="s">
        <v>6</v>
      </c>
      <c r="E505" s="8">
        <v>328.89</v>
      </c>
    </row>
    <row r="506" spans="2:5" x14ac:dyDescent="0.25">
      <c r="B506" t="s">
        <v>7</v>
      </c>
      <c r="E506" s="8">
        <v>394.41</v>
      </c>
    </row>
    <row r="507" spans="2:5" ht="13.8" x14ac:dyDescent="0.25">
      <c r="B507" s="9"/>
      <c r="E507" s="28">
        <f>SUM(E502:E506)</f>
        <v>2122.1299999999997</v>
      </c>
    </row>
    <row r="509" spans="2:5" x14ac:dyDescent="0.25">
      <c r="B509" s="15" t="s">
        <v>12</v>
      </c>
    </row>
    <row r="510" spans="2:5" x14ac:dyDescent="0.25">
      <c r="B510" t="s">
        <v>13</v>
      </c>
      <c r="E510" s="8">
        <v>92.14</v>
      </c>
    </row>
    <row r="511" spans="2:5" x14ac:dyDescent="0.25">
      <c r="B511" t="s">
        <v>14</v>
      </c>
      <c r="E511" s="8">
        <v>131.66</v>
      </c>
    </row>
    <row r="512" spans="2:5" x14ac:dyDescent="0.25">
      <c r="B512" t="s">
        <v>15</v>
      </c>
      <c r="E512" s="8">
        <v>2.16</v>
      </c>
    </row>
    <row r="513" spans="2:9" ht="13.8" thickBot="1" x14ac:dyDescent="0.3"/>
    <row r="514" spans="2:9" ht="15" thickTop="1" thickBot="1" x14ac:dyDescent="0.3">
      <c r="B514" s="5" t="s">
        <v>37</v>
      </c>
      <c r="E514" s="16">
        <f>12*E497+2*E507</f>
        <v>40351.54</v>
      </c>
    </row>
    <row r="515" spans="2:9" ht="21.6" thickTop="1" x14ac:dyDescent="0.25">
      <c r="B515" s="17" t="s">
        <v>17</v>
      </c>
    </row>
    <row r="517" spans="2:9" ht="13.8" thickBot="1" x14ac:dyDescent="0.3"/>
    <row r="518" spans="2:9" ht="15" thickTop="1" thickBot="1" x14ac:dyDescent="0.3">
      <c r="B518" s="11" t="s">
        <v>38</v>
      </c>
      <c r="C518" s="11"/>
      <c r="E518" s="45">
        <f>E567-E514</f>
        <v>1251.6100000000006</v>
      </c>
    </row>
    <row r="519" spans="2:9" ht="48.75" customHeight="1" thickTop="1" x14ac:dyDescent="0.25">
      <c r="B519" s="37" t="s">
        <v>39</v>
      </c>
    </row>
    <row r="523" spans="2:9" x14ac:dyDescent="0.25">
      <c r="B523" s="18"/>
      <c r="C523" s="18"/>
      <c r="D523" s="18"/>
      <c r="E523" s="18"/>
      <c r="F523" s="18"/>
      <c r="G523" s="18"/>
      <c r="H523" s="18"/>
      <c r="I523" s="18"/>
    </row>
    <row r="525" spans="2:9" ht="22.5" customHeight="1" x14ac:dyDescent="0.4">
      <c r="B525" s="1" t="s">
        <v>40</v>
      </c>
    </row>
    <row r="527" spans="2:9" x14ac:dyDescent="0.25">
      <c r="B527" s="2" t="s">
        <v>0</v>
      </c>
      <c r="C527" s="19">
        <v>5</v>
      </c>
    </row>
    <row r="528" spans="2:9" x14ac:dyDescent="0.25">
      <c r="B528" s="2"/>
      <c r="C528" s="4"/>
    </row>
    <row r="529" spans="2:9" x14ac:dyDescent="0.25">
      <c r="B529" s="5" t="s">
        <v>41</v>
      </c>
      <c r="C529" s="6">
        <v>44.65</v>
      </c>
    </row>
    <row r="530" spans="2:9" x14ac:dyDescent="0.25">
      <c r="B530" s="2"/>
      <c r="C530" s="4"/>
    </row>
    <row r="531" spans="2:9" x14ac:dyDescent="0.25">
      <c r="B531" s="11" t="s">
        <v>42</v>
      </c>
      <c r="C531" s="12">
        <v>42.65</v>
      </c>
    </row>
    <row r="533" spans="2:9" s="13" customFormat="1" x14ac:dyDescent="0.25">
      <c r="E533" s="21" t="s">
        <v>43</v>
      </c>
      <c r="F533" s="22" t="s">
        <v>44</v>
      </c>
      <c r="H533" s="22" t="s">
        <v>45</v>
      </c>
      <c r="I533" s="22" t="s">
        <v>46</v>
      </c>
    </row>
    <row r="534" spans="2:9" x14ac:dyDescent="0.25">
      <c r="B534" t="s">
        <v>3</v>
      </c>
      <c r="E534" s="8">
        <v>1161.3</v>
      </c>
      <c r="F534" s="8">
        <v>1109.05</v>
      </c>
      <c r="G534" s="24">
        <f t="shared" ref="G534:G540" si="0">F534/E534</f>
        <v>0.95500731938344963</v>
      </c>
      <c r="H534" s="25">
        <f t="shared" ref="H534:H540" si="1">1-G534</f>
        <v>4.4992680616550373E-2</v>
      </c>
      <c r="I534" s="26">
        <f t="shared" ref="I534:I541" si="2">E534-F534</f>
        <v>52.25</v>
      </c>
    </row>
    <row r="535" spans="2:9" x14ac:dyDescent="0.25">
      <c r="B535" t="s">
        <v>4</v>
      </c>
      <c r="E535" s="8">
        <f>C529*C527</f>
        <v>223.25</v>
      </c>
      <c r="F535" s="8">
        <f>C527*C531</f>
        <v>213.25</v>
      </c>
      <c r="G535" s="24">
        <f t="shared" si="0"/>
        <v>0.95520716685330342</v>
      </c>
      <c r="H535" s="25">
        <f t="shared" si="1"/>
        <v>4.4792833146696576E-2</v>
      </c>
      <c r="I535" s="26">
        <f t="shared" si="2"/>
        <v>10</v>
      </c>
    </row>
    <row r="536" spans="2:9" x14ac:dyDescent="0.25">
      <c r="B536" t="s">
        <v>5</v>
      </c>
      <c r="E536" s="8">
        <v>613.6</v>
      </c>
      <c r="F536" s="8">
        <v>582.91999999999996</v>
      </c>
      <c r="G536" s="24">
        <f t="shared" si="0"/>
        <v>0.94999999999999984</v>
      </c>
      <c r="H536" s="25">
        <f t="shared" si="1"/>
        <v>5.0000000000000155E-2</v>
      </c>
      <c r="I536" s="26">
        <f t="shared" si="2"/>
        <v>30.680000000000064</v>
      </c>
    </row>
    <row r="537" spans="2:9" x14ac:dyDescent="0.25">
      <c r="B537" t="s">
        <v>6</v>
      </c>
      <c r="E537" s="8">
        <v>342.59</v>
      </c>
      <c r="F537" s="8">
        <v>328.89</v>
      </c>
      <c r="G537" s="24">
        <f t="shared" si="0"/>
        <v>0.96001050818762956</v>
      </c>
      <c r="H537" s="25">
        <f t="shared" si="1"/>
        <v>3.9989491812370437E-2</v>
      </c>
      <c r="I537" s="26">
        <f t="shared" si="2"/>
        <v>13.699999999999989</v>
      </c>
    </row>
    <row r="538" spans="2:9" x14ac:dyDescent="0.25">
      <c r="B538" t="s">
        <v>7</v>
      </c>
      <c r="E538" s="8">
        <v>410.84</v>
      </c>
      <c r="F538" s="8">
        <v>394.41</v>
      </c>
      <c r="G538" s="24">
        <f t="shared" si="0"/>
        <v>0.96000876253529366</v>
      </c>
      <c r="H538" s="25">
        <f t="shared" si="1"/>
        <v>3.9991237464706342E-2</v>
      </c>
      <c r="I538" s="26">
        <f t="shared" si="2"/>
        <v>16.42999999999995</v>
      </c>
    </row>
    <row r="539" spans="2:9" x14ac:dyDescent="0.25">
      <c r="B539" t="s">
        <v>8</v>
      </c>
      <c r="E539" s="8">
        <v>22.5</v>
      </c>
      <c r="F539" s="8">
        <v>21.6</v>
      </c>
      <c r="G539" s="24">
        <f t="shared" si="0"/>
        <v>0.96000000000000008</v>
      </c>
      <c r="H539" s="25">
        <f t="shared" si="1"/>
        <v>3.9999999999999925E-2</v>
      </c>
      <c r="I539" s="26">
        <f t="shared" si="2"/>
        <v>0.89999999999999858</v>
      </c>
    </row>
    <row r="540" spans="2:9" x14ac:dyDescent="0.25">
      <c r="B540" t="s">
        <v>9</v>
      </c>
      <c r="E540" s="8">
        <v>373.77</v>
      </c>
      <c r="F540" s="8">
        <v>358.82</v>
      </c>
      <c r="G540" s="24">
        <f t="shared" si="0"/>
        <v>0.96000214035369347</v>
      </c>
      <c r="H540" s="25">
        <f t="shared" si="1"/>
        <v>3.9997859646306533E-2</v>
      </c>
      <c r="I540" s="26">
        <f t="shared" si="2"/>
        <v>14.949999999999989</v>
      </c>
    </row>
    <row r="541" spans="2:9" s="9" customFormat="1" ht="13.8" x14ac:dyDescent="0.25">
      <c r="E541" s="28">
        <f>SUM(E534:E540)</f>
        <v>3147.8500000000004</v>
      </c>
      <c r="F541" s="28">
        <f>SUM(F534:F540)</f>
        <v>3008.9399999999996</v>
      </c>
      <c r="G541" s="29"/>
      <c r="H541" s="30"/>
      <c r="I541" s="30">
        <f t="shared" si="2"/>
        <v>138.91000000000076</v>
      </c>
    </row>
    <row r="542" spans="2:9" s="9" customFormat="1" ht="13.8" x14ac:dyDescent="0.25">
      <c r="E542" s="28"/>
      <c r="F542" s="28"/>
      <c r="G542" s="67"/>
      <c r="H542" s="30"/>
      <c r="I542" s="30"/>
    </row>
    <row r="543" spans="2:9" x14ac:dyDescent="0.25">
      <c r="E543" s="66"/>
      <c r="F543" s="66"/>
      <c r="H543" s="68"/>
    </row>
    <row r="544" spans="2:9" x14ac:dyDescent="0.25">
      <c r="B544" s="5" t="s">
        <v>47</v>
      </c>
      <c r="C544" s="6">
        <v>44.65</v>
      </c>
      <c r="D544" s="5"/>
      <c r="E544" s="5" t="s">
        <v>48</v>
      </c>
      <c r="F544" s="6">
        <v>1161.3</v>
      </c>
    </row>
    <row r="545" spans="2:9" x14ac:dyDescent="0.25">
      <c r="C545" s="4"/>
      <c r="F545" s="4"/>
    </row>
    <row r="546" spans="2:9" x14ac:dyDescent="0.25">
      <c r="B546" s="11" t="s">
        <v>49</v>
      </c>
      <c r="C546" s="12">
        <v>23.98</v>
      </c>
      <c r="D546" s="11"/>
      <c r="E546" s="11" t="s">
        <v>50</v>
      </c>
      <c r="F546" s="12">
        <v>623.62</v>
      </c>
    </row>
    <row r="548" spans="2:9" s="13" customFormat="1" x14ac:dyDescent="0.25">
      <c r="E548" s="32" t="s">
        <v>51</v>
      </c>
      <c r="F548" s="22" t="s">
        <v>52</v>
      </c>
      <c r="G548" s="22"/>
      <c r="H548" s="22" t="s">
        <v>45</v>
      </c>
      <c r="I548" s="22" t="s">
        <v>46</v>
      </c>
    </row>
    <row r="549" spans="2:9" x14ac:dyDescent="0.25">
      <c r="B549" t="s">
        <v>3</v>
      </c>
      <c r="E549" s="8">
        <v>1161.3</v>
      </c>
      <c r="F549" s="8">
        <v>623.62</v>
      </c>
      <c r="G549">
        <f>F549/E549</f>
        <v>0.53700163609747698</v>
      </c>
      <c r="H549" s="25">
        <f>1-G549</f>
        <v>0.46299836390252302</v>
      </c>
      <c r="I549" s="26">
        <f t="shared" ref="I549:I554" si="3">E549-F549</f>
        <v>537.67999999999995</v>
      </c>
    </row>
    <row r="550" spans="2:9" x14ac:dyDescent="0.25">
      <c r="B550" t="s">
        <v>4</v>
      </c>
      <c r="E550" s="8">
        <f>C527*C544</f>
        <v>223.25</v>
      </c>
      <c r="F550" s="8">
        <f>C527*C546</f>
        <v>119.9</v>
      </c>
      <c r="G550">
        <f>F550/E550</f>
        <v>0.53706606942889146</v>
      </c>
      <c r="H550" s="25">
        <f>1-G550</f>
        <v>0.46293393057110854</v>
      </c>
      <c r="I550" s="26">
        <f t="shared" si="3"/>
        <v>103.35</v>
      </c>
    </row>
    <row r="551" spans="2:9" x14ac:dyDescent="0.25">
      <c r="B551" t="s">
        <v>5</v>
      </c>
      <c r="E551" s="8">
        <v>613.6</v>
      </c>
      <c r="F551" s="8">
        <v>582.91999999999996</v>
      </c>
      <c r="G551">
        <f>F551/E551</f>
        <v>0.94999999999999984</v>
      </c>
      <c r="H551" s="25">
        <f>1-G551</f>
        <v>5.0000000000000155E-2</v>
      </c>
      <c r="I551" s="26">
        <f t="shared" si="3"/>
        <v>30.680000000000064</v>
      </c>
    </row>
    <row r="552" spans="2:9" x14ac:dyDescent="0.25">
      <c r="B552" t="s">
        <v>6</v>
      </c>
      <c r="E552" s="8">
        <v>342.59</v>
      </c>
      <c r="F552" s="8">
        <v>328.89</v>
      </c>
      <c r="G552">
        <f>F552/E552</f>
        <v>0.96001050818762956</v>
      </c>
      <c r="H552" s="25">
        <f>1-G552</f>
        <v>3.9989491812370437E-2</v>
      </c>
      <c r="I552" s="26">
        <f t="shared" si="3"/>
        <v>13.699999999999989</v>
      </c>
    </row>
    <row r="553" spans="2:9" x14ac:dyDescent="0.25">
      <c r="B553" t="s">
        <v>7</v>
      </c>
      <c r="E553" s="8">
        <v>410.84</v>
      </c>
      <c r="F553" s="8">
        <v>394.41</v>
      </c>
      <c r="G553">
        <f>F553/E553</f>
        <v>0.96000876253529366</v>
      </c>
      <c r="H553" s="25">
        <f>1-G553</f>
        <v>3.9991237464706342E-2</v>
      </c>
      <c r="I553" s="26">
        <f t="shared" si="3"/>
        <v>16.42999999999995</v>
      </c>
    </row>
    <row r="554" spans="2:9" s="9" customFormat="1" ht="13.8" x14ac:dyDescent="0.25">
      <c r="E554" s="28">
        <f>SUM(E549:E553)</f>
        <v>2751.5800000000004</v>
      </c>
      <c r="F554" s="28">
        <f>SUM(F549:F553)</f>
        <v>2049.7399999999998</v>
      </c>
      <c r="H554" s="25"/>
      <c r="I554" s="30">
        <f t="shared" si="3"/>
        <v>701.8400000000006</v>
      </c>
    </row>
    <row r="556" spans="2:9" s="13" customFormat="1" x14ac:dyDescent="0.25">
      <c r="B556" s="15" t="s">
        <v>12</v>
      </c>
      <c r="E556" s="32" t="s">
        <v>43</v>
      </c>
      <c r="F556" s="22" t="s">
        <v>53</v>
      </c>
      <c r="G556" s="22"/>
      <c r="H556" s="22" t="s">
        <v>45</v>
      </c>
      <c r="I556" s="22" t="s">
        <v>46</v>
      </c>
    </row>
    <row r="557" spans="2:9" x14ac:dyDescent="0.25">
      <c r="B557" t="s">
        <v>13</v>
      </c>
      <c r="E557" s="8">
        <v>95.97</v>
      </c>
      <c r="F557" s="8">
        <v>92.14</v>
      </c>
      <c r="G557" s="36">
        <f>F557/E557</f>
        <v>0.96009169532145466</v>
      </c>
      <c r="H557" s="25">
        <f>1-G557</f>
        <v>3.9908304678545337E-2</v>
      </c>
      <c r="I557" s="26">
        <f>E557-F557</f>
        <v>3.8299999999999983</v>
      </c>
    </row>
    <row r="558" spans="2:9" x14ac:dyDescent="0.25">
      <c r="B558" t="s">
        <v>14</v>
      </c>
      <c r="E558" s="8">
        <v>137.13999999999999</v>
      </c>
      <c r="F558" s="8">
        <v>131.66</v>
      </c>
      <c r="G558" s="36">
        <f>F558/E558</f>
        <v>0.96004083418404562</v>
      </c>
      <c r="H558" s="25">
        <f>1-G558</f>
        <v>3.9959165815954378E-2</v>
      </c>
      <c r="I558" s="26">
        <f>E558-F558</f>
        <v>5.4799999999999898</v>
      </c>
    </row>
    <row r="559" spans="2:9" x14ac:dyDescent="0.25">
      <c r="B559" t="s">
        <v>15</v>
      </c>
      <c r="E559" s="8">
        <v>2.2599999999999998</v>
      </c>
      <c r="F559" s="8">
        <v>2.16</v>
      </c>
      <c r="G559" s="36">
        <f>F559/E559</f>
        <v>0.95575221238938068</v>
      </c>
      <c r="H559" s="25">
        <f>1-G559</f>
        <v>4.4247787610619316E-2</v>
      </c>
      <c r="I559" s="26">
        <f>E559-F559</f>
        <v>9.9999999999999645E-2</v>
      </c>
    </row>
    <row r="561" spans="2:8" ht="13.8" thickBot="1" x14ac:dyDescent="0.3"/>
    <row r="562" spans="2:8" ht="15" thickTop="1" thickBot="1" x14ac:dyDescent="0.3">
      <c r="B562" s="5" t="s">
        <v>54</v>
      </c>
      <c r="E562" s="16">
        <f>12*E541+2*E554</f>
        <v>43277.360000000008</v>
      </c>
    </row>
    <row r="563" spans="2:8" ht="22.2" thickTop="1" thickBot="1" x14ac:dyDescent="0.3">
      <c r="B563" s="37" t="s">
        <v>17</v>
      </c>
      <c r="E563" s="97"/>
    </row>
    <row r="564" spans="2:8" ht="13.8" thickTop="1" x14ac:dyDescent="0.25">
      <c r="E564" s="97"/>
      <c r="F564" s="39" t="s">
        <v>25</v>
      </c>
      <c r="G564" s="69">
        <f>E567/E562</f>
        <v>0.9613144147424888</v>
      </c>
      <c r="H564" s="77" t="s">
        <v>26</v>
      </c>
    </row>
    <row r="565" spans="2:8" ht="13.8" thickBot="1" x14ac:dyDescent="0.3">
      <c r="E565" s="97"/>
      <c r="F565" s="42">
        <f>E562-E567</f>
        <v>1674.2100000000064</v>
      </c>
      <c r="G565" s="72"/>
      <c r="H565" s="44">
        <f>1-G564</f>
        <v>3.8685585257511201E-2</v>
      </c>
    </row>
    <row r="566" spans="2:8" ht="14.4" thickTop="1" thickBot="1" x14ac:dyDescent="0.3">
      <c r="E566" s="97"/>
    </row>
    <row r="567" spans="2:8" ht="14.4" thickTop="1" thickBot="1" x14ac:dyDescent="0.3">
      <c r="B567" s="11" t="s">
        <v>55</v>
      </c>
      <c r="C567" s="11"/>
      <c r="D567" s="11"/>
      <c r="E567" s="75">
        <f>5*E541+7*F541+E554+F554</f>
        <v>41603.15</v>
      </c>
    </row>
    <row r="568" spans="2:8" ht="21.6" thickTop="1" x14ac:dyDescent="0.25">
      <c r="B568" s="37" t="s">
        <v>17</v>
      </c>
    </row>
    <row r="574" spans="2:8" ht="13.8" x14ac:dyDescent="0.25">
      <c r="F574" s="9"/>
    </row>
  </sheetData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79" max="16383" man="1"/>
    <brk id="5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22 10</vt:lpstr>
      <vt:lpstr>22 13</vt:lpstr>
      <vt:lpstr>23</vt:lpstr>
      <vt:lpstr>24 12</vt:lpstr>
      <vt:lpstr>24 13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Rodríguez Alvarez</dc:creator>
  <cp:lastModifiedBy>Usuario</cp:lastModifiedBy>
  <cp:lastPrinted>2018-10-04T15:55:39Z</cp:lastPrinted>
  <dcterms:created xsi:type="dcterms:W3CDTF">2016-01-16T16:57:17Z</dcterms:created>
  <dcterms:modified xsi:type="dcterms:W3CDTF">2023-11-18T23:37:28Z</dcterms:modified>
</cp:coreProperties>
</file>