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do\Desktop\AA MANOLO ABRIL 2022\SIVECAL\SIVECAL 22\RETRIBUCIONES 2022\"/>
    </mc:Choice>
  </mc:AlternateContent>
  <bookViews>
    <workbookView xWindow="0" yWindow="0" windowWidth="28770" windowHeight="11925"/>
  </bookViews>
  <sheets>
    <sheet name="22 3" sheetId="1" r:id="rId1"/>
    <sheet name="22 10" sheetId="2" r:id="rId2"/>
    <sheet name="23 4" sheetId="3" r:id="rId3"/>
    <sheet name="23 7" sheetId="4" r:id="rId4"/>
    <sheet name="23 12" sheetId="5" r:id="rId5"/>
    <sheet name="24 11" sheetId="6" r:id="rId6"/>
    <sheet name="24 12" sheetId="7" r:id="rId7"/>
    <sheet name="24 13 " sheetId="8" r:id="rId8"/>
  </sheets>
  <definedNames>
    <definedName name="_xlnm._FilterDatabase" localSheetId="7" hidden="1">'24 13 '!$N$456:$N$458</definedName>
    <definedName name="VACACIONES">'24 13 '!#REF!</definedName>
  </definedNames>
  <calcPr calcId="152511"/>
</workbook>
</file>

<file path=xl/calcChain.xml><?xml version="1.0" encoding="utf-8"?>
<calcChain xmlns="http://schemas.openxmlformats.org/spreadsheetml/2006/main">
  <c r="E31" i="2" l="1"/>
  <c r="E31" i="3"/>
  <c r="E31" i="4"/>
  <c r="E31" i="5"/>
  <c r="E31" i="6"/>
  <c r="E31" i="7"/>
  <c r="E31" i="8"/>
  <c r="E30" i="8" l="1"/>
  <c r="E26" i="8"/>
  <c r="E19" i="8"/>
  <c r="E13" i="8"/>
  <c r="E20" i="8" s="1"/>
  <c r="E46" i="8" s="1"/>
  <c r="E30" i="7"/>
  <c r="E26" i="7"/>
  <c r="E19" i="7"/>
  <c r="E13" i="7"/>
  <c r="E20" i="7" s="1"/>
  <c r="E46" i="7" s="1"/>
  <c r="E30" i="6" l="1"/>
  <c r="E26" i="6"/>
  <c r="E19" i="6"/>
  <c r="E13" i="6"/>
  <c r="E20" i="6" s="1"/>
  <c r="E30" i="5"/>
  <c r="E26" i="5"/>
  <c r="E19" i="5"/>
  <c r="E13" i="5"/>
  <c r="E20" i="5" s="1"/>
  <c r="E46" i="5" s="1"/>
  <c r="E30" i="4"/>
  <c r="E26" i="4"/>
  <c r="E19" i="4"/>
  <c r="E20" i="4" s="1"/>
  <c r="E46" i="4" s="1"/>
  <c r="E13" i="4"/>
  <c r="E30" i="3"/>
  <c r="E26" i="3"/>
  <c r="E19" i="3"/>
  <c r="E13" i="3"/>
  <c r="E20" i="3" s="1"/>
  <c r="E46" i="3" s="1"/>
  <c r="E63" i="3"/>
  <c r="E70" i="3" s="1"/>
  <c r="E69" i="3"/>
  <c r="E76" i="3"/>
  <c r="E81" i="3" s="1"/>
  <c r="E80" i="3"/>
  <c r="E30" i="2"/>
  <c r="E26" i="2"/>
  <c r="E20" i="2"/>
  <c r="E46" i="2" s="1"/>
  <c r="E19" i="2"/>
  <c r="E13" i="2"/>
  <c r="E30" i="1"/>
  <c r="E31" i="1" s="1"/>
  <c r="E26" i="1"/>
  <c r="E19" i="1"/>
  <c r="E13" i="1"/>
  <c r="E20" i="1" l="1"/>
  <c r="E46" i="1" s="1"/>
  <c r="E46" i="6"/>
  <c r="E96" i="3"/>
  <c r="E80" i="1"/>
  <c r="E76" i="1"/>
  <c r="E81" i="1" s="1"/>
  <c r="E69" i="1"/>
  <c r="E63" i="1"/>
  <c r="E70" i="1" s="1"/>
  <c r="E80" i="4"/>
  <c r="E76" i="4"/>
  <c r="E81" i="4" s="1"/>
  <c r="E69" i="4"/>
  <c r="E63" i="4"/>
  <c r="E70" i="4" s="1"/>
  <c r="E82" i="5"/>
  <c r="E78" i="5"/>
  <c r="E83" i="5" s="1"/>
  <c r="E71" i="5"/>
  <c r="E65" i="5"/>
  <c r="E72" i="5" s="1"/>
  <c r="E80" i="6"/>
  <c r="E76" i="6"/>
  <c r="E81" i="6" s="1"/>
  <c r="E69" i="6"/>
  <c r="E63" i="6"/>
  <c r="E80" i="7"/>
  <c r="E76" i="7"/>
  <c r="E81" i="7" s="1"/>
  <c r="E69" i="7"/>
  <c r="E63" i="7"/>
  <c r="E70" i="7" s="1"/>
  <c r="E80" i="8"/>
  <c r="E76" i="8"/>
  <c r="E81" i="8" s="1"/>
  <c r="E69" i="8"/>
  <c r="E63" i="8"/>
  <c r="E96" i="1" l="1"/>
  <c r="E96" i="4"/>
  <c r="E98" i="5"/>
  <c r="E70" i="6"/>
  <c r="E96" i="6" s="1"/>
  <c r="E96" i="7"/>
  <c r="E70" i="8"/>
  <c r="E96" i="8" s="1"/>
  <c r="E166" i="7" l="1"/>
  <c r="E154" i="7"/>
  <c r="E110" i="7"/>
  <c r="E122" i="7" l="1"/>
  <c r="E160" i="7"/>
  <c r="E184" i="7" s="1"/>
  <c r="E122" i="8" l="1"/>
  <c r="E126" i="8" s="1"/>
  <c r="E110" i="8"/>
  <c r="E116" i="8" s="1"/>
  <c r="E121" i="6"/>
  <c r="E125" i="6" s="1"/>
  <c r="E109" i="6"/>
  <c r="E115" i="6" s="1"/>
  <c r="E123" i="5"/>
  <c r="E127" i="5" s="1"/>
  <c r="E111" i="5"/>
  <c r="E117" i="5" s="1"/>
  <c r="E121" i="4"/>
  <c r="E125" i="4" s="1"/>
  <c r="E109" i="4"/>
  <c r="E115" i="4" s="1"/>
  <c r="E121" i="3"/>
  <c r="E125" i="3" s="1"/>
  <c r="E72" i="2"/>
  <c r="E76" i="2" s="1"/>
  <c r="E109" i="3"/>
  <c r="E115" i="3" s="1"/>
  <c r="E121" i="1"/>
  <c r="E125" i="1" s="1"/>
  <c r="E109" i="1"/>
  <c r="E115" i="1" s="1"/>
  <c r="E60" i="2"/>
  <c r="E66" i="2" s="1"/>
  <c r="E140" i="8" l="1"/>
  <c r="E139" i="6"/>
  <c r="E141" i="5"/>
  <c r="E139" i="4"/>
  <c r="E139" i="3"/>
  <c r="E90" i="2"/>
  <c r="E139" i="1"/>
  <c r="E154" i="8"/>
  <c r="E153" i="6"/>
  <c r="E154" i="5"/>
  <c r="E152" i="4"/>
  <c r="E152" i="3"/>
  <c r="E103" i="2"/>
  <c r="E166" i="8" l="1"/>
  <c r="E170" i="8" s="1"/>
  <c r="E160" i="8"/>
  <c r="E126" i="7"/>
  <c r="E116" i="7"/>
  <c r="E165" i="6"/>
  <c r="E169" i="6" s="1"/>
  <c r="E159" i="6"/>
  <c r="E166" i="5"/>
  <c r="E170" i="5" s="1"/>
  <c r="E160" i="5"/>
  <c r="E164" i="4"/>
  <c r="E168" i="4" s="1"/>
  <c r="E158" i="4"/>
  <c r="E164" i="3"/>
  <c r="E168" i="3" s="1"/>
  <c r="E158" i="3"/>
  <c r="E115" i="2"/>
  <c r="E119" i="2" s="1"/>
  <c r="E109" i="2"/>
  <c r="E140" i="7" l="1"/>
  <c r="E184" i="5"/>
  <c r="E184" i="8"/>
  <c r="E183" i="6"/>
  <c r="E182" i="3"/>
  <c r="E133" i="2"/>
  <c r="E182" i="4"/>
  <c r="E164" i="1"/>
  <c r="E168" i="1" s="1"/>
  <c r="E152" i="1"/>
  <c r="E158" i="1" s="1"/>
  <c r="E182" i="1" l="1"/>
  <c r="F212" i="8"/>
  <c r="F200" i="8"/>
  <c r="F206" i="8" s="1"/>
  <c r="F209" i="7"/>
  <c r="F213" i="7" s="1"/>
  <c r="F197" i="7"/>
  <c r="F203" i="7" s="1"/>
  <c r="F211" i="6"/>
  <c r="F215" i="6" s="1"/>
  <c r="F199" i="6"/>
  <c r="F205" i="6" s="1"/>
  <c r="F212" i="5"/>
  <c r="F216" i="5" s="1"/>
  <c r="F200" i="5"/>
  <c r="F206" i="5" s="1"/>
  <c r="F210" i="4"/>
  <c r="F214" i="4" s="1"/>
  <c r="F198" i="4"/>
  <c r="F204" i="4" s="1"/>
  <c r="F210" i="3"/>
  <c r="F214" i="3" s="1"/>
  <c r="F198" i="3"/>
  <c r="F161" i="2"/>
  <c r="F165" i="2" s="1"/>
  <c r="F149" i="2"/>
  <c r="F155" i="2" s="1"/>
  <c r="F209" i="1"/>
  <c r="F197" i="1"/>
  <c r="F203" i="1" s="1"/>
  <c r="F216" i="8"/>
  <c r="F204" i="3"/>
  <c r="F213" i="1"/>
  <c r="E200" i="5"/>
  <c r="E206" i="5" s="1"/>
  <c r="E212" i="5"/>
  <c r="E216" i="5" s="1"/>
  <c r="E209" i="7"/>
  <c r="E213" i="7" s="1"/>
  <c r="E197" i="7"/>
  <c r="E203" i="7" s="1"/>
  <c r="E211" i="6"/>
  <c r="E215" i="6" s="1"/>
  <c r="E199" i="6"/>
  <c r="E205" i="6" s="1"/>
  <c r="E210" i="4"/>
  <c r="E214" i="4" s="1"/>
  <c r="E198" i="4"/>
  <c r="E204" i="4" s="1"/>
  <c r="E210" i="3"/>
  <c r="E214" i="3" s="1"/>
  <c r="E198" i="3"/>
  <c r="E204" i="3" s="1"/>
  <c r="E161" i="2"/>
  <c r="E165" i="2" s="1"/>
  <c r="E149" i="2"/>
  <c r="E155" i="2" s="1"/>
  <c r="F179" i="2" s="1"/>
  <c r="E209" i="1"/>
  <c r="E213" i="1" s="1"/>
  <c r="E197" i="1"/>
  <c r="E203" i="1" s="1"/>
  <c r="E212" i="8"/>
  <c r="E216" i="8" s="1"/>
  <c r="E200" i="8"/>
  <c r="E206" i="8" s="1"/>
  <c r="F257" i="8"/>
  <c r="F261" i="8" s="1"/>
  <c r="F254" i="7"/>
  <c r="F258" i="7" s="1"/>
  <c r="F256" i="6"/>
  <c r="F260" i="6" s="1"/>
  <c r="F257" i="5"/>
  <c r="F261" i="5" s="1"/>
  <c r="F255" i="4"/>
  <c r="F259" i="4" s="1"/>
  <c r="F255" i="3"/>
  <c r="F259" i="3" s="1"/>
  <c r="F206" i="2"/>
  <c r="F210" i="2" s="1"/>
  <c r="F254" i="1"/>
  <c r="F258" i="1" s="1"/>
  <c r="E228" i="3" l="1"/>
  <c r="F230" i="8"/>
  <c r="F229" i="6"/>
  <c r="E227" i="7"/>
  <c r="F230" i="5"/>
  <c r="F228" i="3"/>
  <c r="F227" i="7"/>
  <c r="E179" i="2"/>
  <c r="E229" i="6"/>
  <c r="E230" i="8"/>
  <c r="E230" i="5"/>
  <c r="F228" i="4"/>
  <c r="E228" i="4"/>
  <c r="F227" i="1"/>
  <c r="E227" i="1"/>
  <c r="F245" i="8"/>
  <c r="F251" i="8" s="1"/>
  <c r="F242" i="7"/>
  <c r="F248" i="7" s="1"/>
  <c r="F244" i="6"/>
  <c r="F250" i="6" s="1"/>
  <c r="F245" i="5"/>
  <c r="F251" i="5" s="1"/>
  <c r="F243" i="4"/>
  <c r="F249" i="4" s="1"/>
  <c r="F243" i="3"/>
  <c r="F249" i="3" s="1"/>
  <c r="F194" i="2"/>
  <c r="F200" i="2" s="1"/>
  <c r="F242" i="1"/>
  <c r="F248" i="1" s="1"/>
  <c r="E257" i="8" l="1"/>
  <c r="E261" i="8" s="1"/>
  <c r="E245" i="8"/>
  <c r="E251" i="8" s="1"/>
  <c r="E254" i="7"/>
  <c r="E258" i="7" s="1"/>
  <c r="E242" i="7"/>
  <c r="E248" i="7" s="1"/>
  <c r="E256" i="6"/>
  <c r="E260" i="6" s="1"/>
  <c r="E244" i="6"/>
  <c r="E250" i="6" s="1"/>
  <c r="E257" i="5"/>
  <c r="E261" i="5" s="1"/>
  <c r="E245" i="5"/>
  <c r="E251" i="5" s="1"/>
  <c r="E255" i="4"/>
  <c r="E259" i="4" s="1"/>
  <c r="E243" i="4"/>
  <c r="E249" i="4" s="1"/>
  <c r="E255" i="3"/>
  <c r="E259" i="3" s="1"/>
  <c r="E243" i="3"/>
  <c r="E249" i="3" s="1"/>
  <c r="E206" i="2"/>
  <c r="E210" i="2" s="1"/>
  <c r="E194" i="2"/>
  <c r="E200" i="2" s="1"/>
  <c r="E254" i="1"/>
  <c r="E258" i="1" s="1"/>
  <c r="E242" i="1"/>
  <c r="E248" i="1" s="1"/>
  <c r="E273" i="4" l="1"/>
  <c r="E272" i="1"/>
  <c r="E275" i="5"/>
  <c r="E275" i="8"/>
  <c r="E272" i="7"/>
  <c r="E274" i="6"/>
  <c r="E273" i="3"/>
  <c r="E224" i="2"/>
  <c r="E302" i="8"/>
  <c r="E306" i="8" s="1"/>
  <c r="E290" i="8"/>
  <c r="E296" i="8" s="1"/>
  <c r="E299" i="7"/>
  <c r="E303" i="7" s="1"/>
  <c r="E287" i="7"/>
  <c r="E293" i="7" s="1"/>
  <c r="E301" i="6"/>
  <c r="E305" i="6" s="1"/>
  <c r="E289" i="6"/>
  <c r="E295" i="6" s="1"/>
  <c r="E302" i="5"/>
  <c r="E306" i="5" s="1"/>
  <c r="E290" i="5"/>
  <c r="E296" i="5" s="1"/>
  <c r="E300" i="4"/>
  <c r="E304" i="4" s="1"/>
  <c r="E288" i="4"/>
  <c r="E294" i="4" s="1"/>
  <c r="E252" i="2"/>
  <c r="E256" i="2" s="1"/>
  <c r="E240" i="2"/>
  <c r="E246" i="2" s="1"/>
  <c r="E300" i="1"/>
  <c r="E304" i="1" s="1"/>
  <c r="E288" i="1"/>
  <c r="E294" i="1" s="1"/>
  <c r="E318" i="1" l="1"/>
  <c r="E320" i="8"/>
  <c r="E317" i="7"/>
  <c r="E320" i="5"/>
  <c r="E270" i="2"/>
  <c r="E319" i="6"/>
  <c r="E318" i="4"/>
  <c r="E301" i="3"/>
  <c r="E305" i="3" s="1"/>
  <c r="E289" i="3"/>
  <c r="E295" i="3" s="1"/>
  <c r="E319" i="3" l="1"/>
  <c r="E345" i="8"/>
  <c r="E349" i="8" s="1"/>
  <c r="E333" i="8"/>
  <c r="E339" i="8" s="1"/>
  <c r="E342" i="7"/>
  <c r="E346" i="7" s="1"/>
  <c r="E330" i="7"/>
  <c r="E336" i="7" s="1"/>
  <c r="E344" i="6"/>
  <c r="E348" i="6" s="1"/>
  <c r="E332" i="6"/>
  <c r="E338" i="6" s="1"/>
  <c r="E345" i="5"/>
  <c r="E349" i="5" s="1"/>
  <c r="E333" i="5"/>
  <c r="E339" i="5" s="1"/>
  <c r="E343" i="4"/>
  <c r="E347" i="4" s="1"/>
  <c r="E331" i="4"/>
  <c r="E337" i="4" s="1"/>
  <c r="E344" i="3"/>
  <c r="E348" i="3" s="1"/>
  <c r="E332" i="3"/>
  <c r="E338" i="3" s="1"/>
  <c r="E295" i="2"/>
  <c r="E299" i="2" s="1"/>
  <c r="E283" i="2"/>
  <c r="E289" i="2" s="1"/>
  <c r="E343" i="1"/>
  <c r="E347" i="1" s="1"/>
  <c r="E331" i="1"/>
  <c r="E337" i="1" s="1"/>
  <c r="E363" i="8" l="1"/>
  <c r="E360" i="7"/>
  <c r="E362" i="6"/>
  <c r="E363" i="5"/>
  <c r="E361" i="4"/>
  <c r="E362" i="3"/>
  <c r="E313" i="2"/>
  <c r="E361" i="1"/>
  <c r="I557" i="8"/>
  <c r="G557" i="8"/>
  <c r="H557" i="8" s="1"/>
  <c r="I556" i="8"/>
  <c r="G556" i="8"/>
  <c r="H556" i="8" s="1"/>
  <c r="I555" i="8"/>
  <c r="G555" i="8"/>
  <c r="H555" i="8" s="1"/>
  <c r="I554" i="8"/>
  <c r="G554" i="8"/>
  <c r="H554" i="8" s="1"/>
  <c r="I551" i="8"/>
  <c r="G551" i="8"/>
  <c r="H551" i="8" s="1"/>
  <c r="I550" i="8"/>
  <c r="G550" i="8"/>
  <c r="H550" i="8" s="1"/>
  <c r="I549" i="8"/>
  <c r="G549" i="8"/>
  <c r="H549" i="8" s="1"/>
  <c r="I548" i="8"/>
  <c r="G548" i="8"/>
  <c r="H548" i="8" s="1"/>
  <c r="I543" i="8"/>
  <c r="G543" i="8"/>
  <c r="H543" i="8" s="1"/>
  <c r="I542" i="8"/>
  <c r="G542" i="8"/>
  <c r="H542" i="8" s="1"/>
  <c r="I541" i="8"/>
  <c r="G541" i="8"/>
  <c r="H541" i="8" s="1"/>
  <c r="F540" i="8"/>
  <c r="E540" i="8"/>
  <c r="E544" i="8" s="1"/>
  <c r="I539" i="8"/>
  <c r="G539" i="8"/>
  <c r="H539" i="8" s="1"/>
  <c r="I531" i="8"/>
  <c r="G531" i="8"/>
  <c r="H531" i="8" s="1"/>
  <c r="I530" i="8"/>
  <c r="G530" i="8"/>
  <c r="H530" i="8" s="1"/>
  <c r="I529" i="8"/>
  <c r="G529" i="8"/>
  <c r="H529" i="8" s="1"/>
  <c r="I528" i="8"/>
  <c r="G528" i="8"/>
  <c r="H528" i="8" s="1"/>
  <c r="I527" i="8"/>
  <c r="G527" i="8"/>
  <c r="H527" i="8" s="1"/>
  <c r="F526" i="8"/>
  <c r="E526" i="8"/>
  <c r="E532" i="8" s="1"/>
  <c r="I525" i="8"/>
  <c r="G525" i="8"/>
  <c r="H525" i="8" s="1"/>
  <c r="E488" i="8"/>
  <c r="E492" i="8" s="1"/>
  <c r="E476" i="8"/>
  <c r="E482" i="8" s="1"/>
  <c r="F435" i="8"/>
  <c r="E431" i="8"/>
  <c r="E435" i="8" s="1"/>
  <c r="E419" i="8"/>
  <c r="E425" i="8" s="1"/>
  <c r="E388" i="8"/>
  <c r="E392" i="8" s="1"/>
  <c r="E376" i="8"/>
  <c r="E382" i="8" s="1"/>
  <c r="I555" i="7"/>
  <c r="G555" i="7"/>
  <c r="H555" i="7" s="1"/>
  <c r="I554" i="7"/>
  <c r="G554" i="7"/>
  <c r="H554" i="7" s="1"/>
  <c r="I553" i="7"/>
  <c r="G553" i="7"/>
  <c r="H553" i="7" s="1"/>
  <c r="I552" i="7"/>
  <c r="G552" i="7"/>
  <c r="H552" i="7" s="1"/>
  <c r="I549" i="7"/>
  <c r="G549" i="7"/>
  <c r="H549" i="7" s="1"/>
  <c r="I548" i="7"/>
  <c r="G548" i="7"/>
  <c r="H548" i="7" s="1"/>
  <c r="I547" i="7"/>
  <c r="G547" i="7"/>
  <c r="H547" i="7" s="1"/>
  <c r="I546" i="7"/>
  <c r="G546" i="7"/>
  <c r="H546" i="7" s="1"/>
  <c r="I541" i="7"/>
  <c r="G541" i="7"/>
  <c r="H541" i="7" s="1"/>
  <c r="I540" i="7"/>
  <c r="G540" i="7"/>
  <c r="H540" i="7" s="1"/>
  <c r="I539" i="7"/>
  <c r="G539" i="7"/>
  <c r="H539" i="7" s="1"/>
  <c r="F538" i="7"/>
  <c r="F542" i="7" s="1"/>
  <c r="E538" i="7"/>
  <c r="E542" i="7" s="1"/>
  <c r="I537" i="7"/>
  <c r="G537" i="7"/>
  <c r="H537" i="7" s="1"/>
  <c r="I529" i="7"/>
  <c r="G529" i="7"/>
  <c r="H529" i="7" s="1"/>
  <c r="I528" i="7"/>
  <c r="G528" i="7"/>
  <c r="H528" i="7" s="1"/>
  <c r="I527" i="7"/>
  <c r="G527" i="7"/>
  <c r="H527" i="7" s="1"/>
  <c r="I526" i="7"/>
  <c r="G526" i="7"/>
  <c r="H526" i="7" s="1"/>
  <c r="I525" i="7"/>
  <c r="G525" i="7"/>
  <c r="H525" i="7" s="1"/>
  <c r="F524" i="7"/>
  <c r="E524" i="7"/>
  <c r="E530" i="7" s="1"/>
  <c r="I523" i="7"/>
  <c r="G523" i="7"/>
  <c r="H523" i="7" s="1"/>
  <c r="E486" i="7"/>
  <c r="E490" i="7" s="1"/>
  <c r="E474" i="7"/>
  <c r="E480" i="7" s="1"/>
  <c r="F432" i="7"/>
  <c r="E428" i="7"/>
  <c r="E432" i="7" s="1"/>
  <c r="E416" i="7"/>
  <c r="E422" i="7" s="1"/>
  <c r="E385" i="7"/>
  <c r="E389" i="7" s="1"/>
  <c r="E373" i="7"/>
  <c r="E379" i="7" s="1"/>
  <c r="I557" i="6"/>
  <c r="G557" i="6"/>
  <c r="H557" i="6" s="1"/>
  <c r="I556" i="6"/>
  <c r="G556" i="6"/>
  <c r="H556" i="6" s="1"/>
  <c r="I555" i="6"/>
  <c r="G555" i="6"/>
  <c r="H555" i="6" s="1"/>
  <c r="I554" i="6"/>
  <c r="G554" i="6"/>
  <c r="H554" i="6" s="1"/>
  <c r="I551" i="6"/>
  <c r="G551" i="6"/>
  <c r="H551" i="6" s="1"/>
  <c r="I550" i="6"/>
  <c r="G550" i="6"/>
  <c r="H550" i="6" s="1"/>
  <c r="I549" i="6"/>
  <c r="G549" i="6"/>
  <c r="H549" i="6" s="1"/>
  <c r="I548" i="6"/>
  <c r="G548" i="6"/>
  <c r="H548" i="6" s="1"/>
  <c r="I543" i="6"/>
  <c r="G543" i="6"/>
  <c r="H543" i="6" s="1"/>
  <c r="I542" i="6"/>
  <c r="G542" i="6"/>
  <c r="H542" i="6" s="1"/>
  <c r="I541" i="6"/>
  <c r="G541" i="6"/>
  <c r="H541" i="6" s="1"/>
  <c r="F540" i="6"/>
  <c r="E540" i="6"/>
  <c r="E544" i="6" s="1"/>
  <c r="I539" i="6"/>
  <c r="G539" i="6"/>
  <c r="H539" i="6" s="1"/>
  <c r="I531" i="6"/>
  <c r="G531" i="6"/>
  <c r="H531" i="6" s="1"/>
  <c r="I530" i="6"/>
  <c r="G530" i="6"/>
  <c r="H530" i="6" s="1"/>
  <c r="I529" i="6"/>
  <c r="G529" i="6"/>
  <c r="H529" i="6" s="1"/>
  <c r="I528" i="6"/>
  <c r="G528" i="6"/>
  <c r="H528" i="6" s="1"/>
  <c r="I527" i="6"/>
  <c r="G527" i="6"/>
  <c r="H527" i="6" s="1"/>
  <c r="F526" i="6"/>
  <c r="E526" i="6"/>
  <c r="E532" i="6" s="1"/>
  <c r="I525" i="6"/>
  <c r="G525" i="6"/>
  <c r="H525" i="6" s="1"/>
  <c r="E488" i="6"/>
  <c r="E492" i="6" s="1"/>
  <c r="E476" i="6"/>
  <c r="E482" i="6" s="1"/>
  <c r="F434" i="6"/>
  <c r="E430" i="6"/>
  <c r="E434" i="6" s="1"/>
  <c r="E418" i="6"/>
  <c r="E424" i="6" s="1"/>
  <c r="E387" i="6"/>
  <c r="E391" i="6" s="1"/>
  <c r="E375" i="6"/>
  <c r="E381" i="6" s="1"/>
  <c r="I558" i="5"/>
  <c r="G558" i="5"/>
  <c r="H558" i="5" s="1"/>
  <c r="I557" i="5"/>
  <c r="G557" i="5"/>
  <c r="H557" i="5" s="1"/>
  <c r="I556" i="5"/>
  <c r="G556" i="5"/>
  <c r="H556" i="5" s="1"/>
  <c r="I555" i="5"/>
  <c r="G555" i="5"/>
  <c r="H555" i="5" s="1"/>
  <c r="I552" i="5"/>
  <c r="G552" i="5"/>
  <c r="H552" i="5" s="1"/>
  <c r="I551" i="5"/>
  <c r="G551" i="5"/>
  <c r="H551" i="5" s="1"/>
  <c r="I550" i="5"/>
  <c r="G550" i="5"/>
  <c r="H550" i="5" s="1"/>
  <c r="I549" i="5"/>
  <c r="G549" i="5"/>
  <c r="H549" i="5" s="1"/>
  <c r="I544" i="5"/>
  <c r="G544" i="5"/>
  <c r="H544" i="5" s="1"/>
  <c r="I543" i="5"/>
  <c r="G543" i="5"/>
  <c r="H543" i="5" s="1"/>
  <c r="I542" i="5"/>
  <c r="G542" i="5"/>
  <c r="H542" i="5" s="1"/>
  <c r="F541" i="5"/>
  <c r="E541" i="5"/>
  <c r="E545" i="5" s="1"/>
  <c r="I540" i="5"/>
  <c r="G540" i="5"/>
  <c r="H540" i="5" s="1"/>
  <c r="I532" i="5"/>
  <c r="G532" i="5"/>
  <c r="H532" i="5" s="1"/>
  <c r="I531" i="5"/>
  <c r="G531" i="5"/>
  <c r="H531" i="5" s="1"/>
  <c r="I530" i="5"/>
  <c r="G530" i="5"/>
  <c r="H530" i="5" s="1"/>
  <c r="I529" i="5"/>
  <c r="G529" i="5"/>
  <c r="H529" i="5" s="1"/>
  <c r="I528" i="5"/>
  <c r="G528" i="5"/>
  <c r="H528" i="5" s="1"/>
  <c r="F527" i="5"/>
  <c r="E527" i="5"/>
  <c r="E533" i="5" s="1"/>
  <c r="I526" i="5"/>
  <c r="G526" i="5"/>
  <c r="H526" i="5" s="1"/>
  <c r="E489" i="5"/>
  <c r="E493" i="5" s="1"/>
  <c r="E477" i="5"/>
  <c r="E483" i="5" s="1"/>
  <c r="F435" i="5"/>
  <c r="E431" i="5"/>
  <c r="E435" i="5" s="1"/>
  <c r="E419" i="5"/>
  <c r="E425" i="5" s="1"/>
  <c r="E388" i="5"/>
  <c r="E392" i="5" s="1"/>
  <c r="E376" i="5"/>
  <c r="E382" i="5" s="1"/>
  <c r="I556" i="4"/>
  <c r="G556" i="4"/>
  <c r="H556" i="4" s="1"/>
  <c r="I555" i="4"/>
  <c r="G555" i="4"/>
  <c r="H555" i="4" s="1"/>
  <c r="I554" i="4"/>
  <c r="G554" i="4"/>
  <c r="H554" i="4" s="1"/>
  <c r="I553" i="4"/>
  <c r="G553" i="4"/>
  <c r="H553" i="4" s="1"/>
  <c r="I550" i="4"/>
  <c r="G550" i="4"/>
  <c r="H550" i="4" s="1"/>
  <c r="I549" i="4"/>
  <c r="G549" i="4"/>
  <c r="H549" i="4" s="1"/>
  <c r="I548" i="4"/>
  <c r="G548" i="4"/>
  <c r="H548" i="4" s="1"/>
  <c r="I547" i="4"/>
  <c r="G547" i="4"/>
  <c r="H547" i="4" s="1"/>
  <c r="I542" i="4"/>
  <c r="G542" i="4"/>
  <c r="H542" i="4" s="1"/>
  <c r="I541" i="4"/>
  <c r="G541" i="4"/>
  <c r="H541" i="4" s="1"/>
  <c r="I540" i="4"/>
  <c r="G540" i="4"/>
  <c r="H540" i="4" s="1"/>
  <c r="F539" i="4"/>
  <c r="E539" i="4"/>
  <c r="E543" i="4" s="1"/>
  <c r="I538" i="4"/>
  <c r="G538" i="4"/>
  <c r="H538" i="4" s="1"/>
  <c r="I530" i="4"/>
  <c r="G530" i="4"/>
  <c r="H530" i="4" s="1"/>
  <c r="I529" i="4"/>
  <c r="G529" i="4"/>
  <c r="H529" i="4" s="1"/>
  <c r="I528" i="4"/>
  <c r="G528" i="4"/>
  <c r="H528" i="4" s="1"/>
  <c r="I527" i="4"/>
  <c r="G527" i="4"/>
  <c r="H527" i="4" s="1"/>
  <c r="I526" i="4"/>
  <c r="G526" i="4"/>
  <c r="H526" i="4" s="1"/>
  <c r="F525" i="4"/>
  <c r="E525" i="4"/>
  <c r="E531" i="4" s="1"/>
  <c r="I524" i="4"/>
  <c r="G524" i="4"/>
  <c r="H524" i="4" s="1"/>
  <c r="E487" i="4"/>
  <c r="E491" i="4" s="1"/>
  <c r="E475" i="4"/>
  <c r="E481" i="4" s="1"/>
  <c r="F433" i="4"/>
  <c r="E429" i="4"/>
  <c r="E433" i="4" s="1"/>
  <c r="E417" i="4"/>
  <c r="E423" i="4" s="1"/>
  <c r="E386" i="4"/>
  <c r="E390" i="4" s="1"/>
  <c r="E374" i="4"/>
  <c r="E380" i="4" s="1"/>
  <c r="I557" i="3"/>
  <c r="G557" i="3"/>
  <c r="H557" i="3" s="1"/>
  <c r="I556" i="3"/>
  <c r="G556" i="3"/>
  <c r="H556" i="3" s="1"/>
  <c r="I555" i="3"/>
  <c r="G555" i="3"/>
  <c r="H555" i="3" s="1"/>
  <c r="I554" i="3"/>
  <c r="G554" i="3"/>
  <c r="H554" i="3" s="1"/>
  <c r="I551" i="3"/>
  <c r="G551" i="3"/>
  <c r="H551" i="3" s="1"/>
  <c r="I550" i="3"/>
  <c r="G550" i="3"/>
  <c r="H550" i="3" s="1"/>
  <c r="I549" i="3"/>
  <c r="G549" i="3"/>
  <c r="H549" i="3" s="1"/>
  <c r="I548" i="3"/>
  <c r="G548" i="3"/>
  <c r="H548" i="3" s="1"/>
  <c r="I543" i="3"/>
  <c r="G543" i="3"/>
  <c r="H543" i="3" s="1"/>
  <c r="I542" i="3"/>
  <c r="G542" i="3"/>
  <c r="H542" i="3" s="1"/>
  <c r="I541" i="3"/>
  <c r="G541" i="3"/>
  <c r="H541" i="3" s="1"/>
  <c r="F540" i="3"/>
  <c r="F544" i="3" s="1"/>
  <c r="E540" i="3"/>
  <c r="E544" i="3" s="1"/>
  <c r="I539" i="3"/>
  <c r="G539" i="3"/>
  <c r="H539" i="3" s="1"/>
  <c r="I530" i="3"/>
  <c r="G530" i="3"/>
  <c r="H530" i="3" s="1"/>
  <c r="I529" i="3"/>
  <c r="G529" i="3"/>
  <c r="H529" i="3" s="1"/>
  <c r="I528" i="3"/>
  <c r="G528" i="3"/>
  <c r="H528" i="3" s="1"/>
  <c r="I527" i="3"/>
  <c r="G527" i="3"/>
  <c r="H527" i="3" s="1"/>
  <c r="I526" i="3"/>
  <c r="G526" i="3"/>
  <c r="H526" i="3" s="1"/>
  <c r="F525" i="3"/>
  <c r="F531" i="3" s="1"/>
  <c r="E525" i="3"/>
  <c r="I524" i="3"/>
  <c r="H524" i="3"/>
  <c r="E488" i="3"/>
  <c r="E492" i="3" s="1"/>
  <c r="E476" i="3"/>
  <c r="E482" i="3" s="1"/>
  <c r="F434" i="3"/>
  <c r="E430" i="3"/>
  <c r="E434" i="3" s="1"/>
  <c r="E418" i="3"/>
  <c r="E424" i="3" s="1"/>
  <c r="E387" i="3"/>
  <c r="E391" i="3" s="1"/>
  <c r="E375" i="3"/>
  <c r="E381" i="3" s="1"/>
  <c r="I508" i="2"/>
  <c r="G508" i="2"/>
  <c r="H508" i="2" s="1"/>
  <c r="I507" i="2"/>
  <c r="G507" i="2"/>
  <c r="H507" i="2" s="1"/>
  <c r="I506" i="2"/>
  <c r="G506" i="2"/>
  <c r="H506" i="2" s="1"/>
  <c r="I505" i="2"/>
  <c r="G505" i="2"/>
  <c r="H505" i="2" s="1"/>
  <c r="I502" i="2"/>
  <c r="G502" i="2"/>
  <c r="H502" i="2" s="1"/>
  <c r="I501" i="2"/>
  <c r="G501" i="2"/>
  <c r="H501" i="2" s="1"/>
  <c r="I500" i="2"/>
  <c r="G500" i="2"/>
  <c r="H500" i="2" s="1"/>
  <c r="I499" i="2"/>
  <c r="G499" i="2"/>
  <c r="H499" i="2" s="1"/>
  <c r="I494" i="2"/>
  <c r="G494" i="2"/>
  <c r="H494" i="2" s="1"/>
  <c r="I493" i="2"/>
  <c r="G493" i="2"/>
  <c r="H493" i="2" s="1"/>
  <c r="I492" i="2"/>
  <c r="G492" i="2"/>
  <c r="H492" i="2" s="1"/>
  <c r="F491" i="2"/>
  <c r="E491" i="2"/>
  <c r="E495" i="2" s="1"/>
  <c r="I490" i="2"/>
  <c r="G490" i="2"/>
  <c r="H490" i="2" s="1"/>
  <c r="I482" i="2"/>
  <c r="G482" i="2"/>
  <c r="H482" i="2" s="1"/>
  <c r="I481" i="2"/>
  <c r="G481" i="2"/>
  <c r="H481" i="2" s="1"/>
  <c r="I480" i="2"/>
  <c r="G480" i="2"/>
  <c r="H480" i="2" s="1"/>
  <c r="I479" i="2"/>
  <c r="G479" i="2"/>
  <c r="H479" i="2" s="1"/>
  <c r="I478" i="2"/>
  <c r="G478" i="2"/>
  <c r="H478" i="2" s="1"/>
  <c r="F477" i="2"/>
  <c r="E477" i="2"/>
  <c r="E483" i="2" s="1"/>
  <c r="I476" i="2"/>
  <c r="G476" i="2"/>
  <c r="H476" i="2" s="1"/>
  <c r="E439" i="2"/>
  <c r="E443" i="2" s="1"/>
  <c r="E427" i="2"/>
  <c r="E433" i="2" s="1"/>
  <c r="F385" i="2"/>
  <c r="E381" i="2"/>
  <c r="E385" i="2" s="1"/>
  <c r="E369" i="2"/>
  <c r="E375" i="2" s="1"/>
  <c r="E338" i="2"/>
  <c r="E342" i="2" s="1"/>
  <c r="E326" i="2"/>
  <c r="E332" i="2" s="1"/>
  <c r="I556" i="1"/>
  <c r="G556" i="1"/>
  <c r="H556" i="1" s="1"/>
  <c r="I555" i="1"/>
  <c r="G555" i="1"/>
  <c r="H555" i="1" s="1"/>
  <c r="I554" i="1"/>
  <c r="G554" i="1"/>
  <c r="H554" i="1" s="1"/>
  <c r="I553" i="1"/>
  <c r="G553" i="1"/>
  <c r="H553" i="1" s="1"/>
  <c r="I550" i="1"/>
  <c r="G550" i="1"/>
  <c r="H550" i="1" s="1"/>
  <c r="I549" i="1"/>
  <c r="G549" i="1"/>
  <c r="H549" i="1" s="1"/>
  <c r="I548" i="1"/>
  <c r="G548" i="1"/>
  <c r="H548" i="1" s="1"/>
  <c r="I547" i="1"/>
  <c r="G547" i="1"/>
  <c r="H547" i="1" s="1"/>
  <c r="I542" i="1"/>
  <c r="G542" i="1"/>
  <c r="H542" i="1" s="1"/>
  <c r="I541" i="1"/>
  <c r="G541" i="1"/>
  <c r="H541" i="1" s="1"/>
  <c r="I540" i="1"/>
  <c r="G540" i="1"/>
  <c r="H540" i="1" s="1"/>
  <c r="F539" i="1"/>
  <c r="E539" i="1"/>
  <c r="E543" i="1" s="1"/>
  <c r="I538" i="1"/>
  <c r="G538" i="1"/>
  <c r="H538" i="1" s="1"/>
  <c r="I530" i="1"/>
  <c r="G530" i="1"/>
  <c r="H530" i="1" s="1"/>
  <c r="I529" i="1"/>
  <c r="G529" i="1"/>
  <c r="H529" i="1" s="1"/>
  <c r="I528" i="1"/>
  <c r="G528" i="1"/>
  <c r="H528" i="1" s="1"/>
  <c r="I527" i="1"/>
  <c r="G527" i="1"/>
  <c r="H527" i="1" s="1"/>
  <c r="I526" i="1"/>
  <c r="G526" i="1"/>
  <c r="H526" i="1" s="1"/>
  <c r="F525" i="1"/>
  <c r="E525" i="1"/>
  <c r="E531" i="1" s="1"/>
  <c r="I524" i="1"/>
  <c r="G524" i="1"/>
  <c r="H524" i="1" s="1"/>
  <c r="E487" i="1"/>
  <c r="E491" i="1" s="1"/>
  <c r="E475" i="1"/>
  <c r="E481" i="1" s="1"/>
  <c r="H459" i="1"/>
  <c r="F433" i="1"/>
  <c r="E429" i="1"/>
  <c r="E433" i="1" s="1"/>
  <c r="E417" i="1"/>
  <c r="E423" i="1" s="1"/>
  <c r="E386" i="1"/>
  <c r="E390" i="1" s="1"/>
  <c r="E374" i="1"/>
  <c r="E380" i="1" s="1"/>
  <c r="E560" i="6" l="1"/>
  <c r="G541" i="5"/>
  <c r="H541" i="5" s="1"/>
  <c r="E506" i="8"/>
  <c r="E406" i="8"/>
  <c r="G524" i="7"/>
  <c r="H524" i="7" s="1"/>
  <c r="E560" i="8"/>
  <c r="E356" i="2"/>
  <c r="E505" i="4"/>
  <c r="E404" i="4"/>
  <c r="G526" i="6"/>
  <c r="H526" i="6" s="1"/>
  <c r="E559" i="4"/>
  <c r="G539" i="1"/>
  <c r="H539" i="1" s="1"/>
  <c r="E405" i="3"/>
  <c r="E507" i="5"/>
  <c r="G540" i="6"/>
  <c r="H540" i="6" s="1"/>
  <c r="G527" i="5"/>
  <c r="H527" i="5" s="1"/>
  <c r="I544" i="3"/>
  <c r="E457" i="2"/>
  <c r="G491" i="2"/>
  <c r="H491" i="2" s="1"/>
  <c r="G477" i="2"/>
  <c r="H477" i="2" s="1"/>
  <c r="G526" i="8"/>
  <c r="H526" i="8" s="1"/>
  <c r="G540" i="8"/>
  <c r="H540" i="8" s="1"/>
  <c r="E403" i="7"/>
  <c r="I542" i="7"/>
  <c r="E504" i="7"/>
  <c r="G538" i="7"/>
  <c r="H538" i="7" s="1"/>
  <c r="E405" i="6"/>
  <c r="E506" i="6"/>
  <c r="E406" i="5"/>
  <c r="F545" i="5"/>
  <c r="I545" i="5" s="1"/>
  <c r="G525" i="4"/>
  <c r="H525" i="4" s="1"/>
  <c r="G539" i="4"/>
  <c r="H539" i="4" s="1"/>
  <c r="E506" i="3"/>
  <c r="G525" i="3"/>
  <c r="H525" i="3" s="1"/>
  <c r="I525" i="3"/>
  <c r="E531" i="3"/>
  <c r="G531" i="3" s="1"/>
  <c r="G540" i="3"/>
  <c r="H540" i="3" s="1"/>
  <c r="F495" i="2"/>
  <c r="I495" i="2" s="1"/>
  <c r="E404" i="1"/>
  <c r="G525" i="1"/>
  <c r="H525" i="1" s="1"/>
  <c r="E452" i="1"/>
  <c r="E447" i="1"/>
  <c r="E559" i="1"/>
  <c r="E505" i="1"/>
  <c r="E453" i="3"/>
  <c r="E448" i="3"/>
  <c r="E452" i="4"/>
  <c r="F463" i="4" s="1"/>
  <c r="E447" i="4"/>
  <c r="E453" i="6"/>
  <c r="F464" i="6" s="1"/>
  <c r="E448" i="6"/>
  <c r="E454" i="8"/>
  <c r="E449" i="8"/>
  <c r="E404" i="2"/>
  <c r="E399" i="2"/>
  <c r="E454" i="5"/>
  <c r="E449" i="5"/>
  <c r="E451" i="7"/>
  <c r="E446" i="7"/>
  <c r="F531" i="1"/>
  <c r="F531" i="4"/>
  <c r="I531" i="4" s="1"/>
  <c r="F532" i="6"/>
  <c r="F532" i="8"/>
  <c r="I532" i="8" s="1"/>
  <c r="I525" i="1"/>
  <c r="F543" i="1"/>
  <c r="I543" i="1" s="1"/>
  <c r="F483" i="2"/>
  <c r="I483" i="2" s="1"/>
  <c r="E511" i="2"/>
  <c r="F543" i="4"/>
  <c r="I543" i="4" s="1"/>
  <c r="F533" i="5"/>
  <c r="I533" i="5" s="1"/>
  <c r="E561" i="5"/>
  <c r="F544" i="6"/>
  <c r="I544" i="6" s="1"/>
  <c r="F530" i="7"/>
  <c r="I530" i="7" s="1"/>
  <c r="E558" i="7"/>
  <c r="F544" i="8"/>
  <c r="I544" i="8" s="1"/>
  <c r="I539" i="1"/>
  <c r="I477" i="2"/>
  <c r="I491" i="2"/>
  <c r="I540" i="3"/>
  <c r="I525" i="4"/>
  <c r="I539" i="4"/>
  <c r="I527" i="5"/>
  <c r="I541" i="5"/>
  <c r="I526" i="6"/>
  <c r="I540" i="6"/>
  <c r="I524" i="7"/>
  <c r="I538" i="7"/>
  <c r="I526" i="8"/>
  <c r="I540" i="8"/>
  <c r="F464" i="8" l="1"/>
  <c r="E564" i="1"/>
  <c r="G561" i="1" s="1"/>
  <c r="H562" i="1" s="1"/>
  <c r="E560" i="3"/>
  <c r="H456" i="3" s="1"/>
  <c r="H464" i="3" s="1"/>
  <c r="I531" i="3"/>
  <c r="E565" i="3"/>
  <c r="E563" i="7"/>
  <c r="F561" i="7" s="1"/>
  <c r="E516" i="2"/>
  <c r="E461" i="2" s="1"/>
  <c r="E565" i="6"/>
  <c r="G562" i="6" s="1"/>
  <c r="H563" i="6" s="1"/>
  <c r="E566" i="5"/>
  <c r="F564" i="5" s="1"/>
  <c r="I531" i="1"/>
  <c r="F465" i="5"/>
  <c r="G513" i="2"/>
  <c r="H514" i="2" s="1"/>
  <c r="D454" i="7"/>
  <c r="F449" i="7"/>
  <c r="C454" i="7"/>
  <c r="D457" i="5"/>
  <c r="F452" i="5"/>
  <c r="C457" i="5"/>
  <c r="D407" i="2"/>
  <c r="F402" i="2"/>
  <c r="C407" i="2"/>
  <c r="D457" i="8"/>
  <c r="F452" i="8"/>
  <c r="C457" i="8"/>
  <c r="D456" i="6"/>
  <c r="F451" i="6"/>
  <c r="C456" i="6"/>
  <c r="D455" i="4"/>
  <c r="F450" i="4"/>
  <c r="C455" i="4"/>
  <c r="D456" i="3"/>
  <c r="F451" i="3"/>
  <c r="C456" i="3"/>
  <c r="F463" i="1"/>
  <c r="H455" i="1"/>
  <c r="H463" i="1" s="1"/>
  <c r="E455" i="1"/>
  <c r="G449" i="1"/>
  <c r="H450" i="1" s="1"/>
  <c r="F462" i="7"/>
  <c r="F464" i="3"/>
  <c r="F415" i="2"/>
  <c r="H454" i="7"/>
  <c r="H462" i="7" s="1"/>
  <c r="E454" i="7"/>
  <c r="G448" i="7"/>
  <c r="H449" i="7" s="1"/>
  <c r="H457" i="5"/>
  <c r="H465" i="5" s="1"/>
  <c r="E457" i="5"/>
  <c r="F457" i="5" s="1"/>
  <c r="H461" i="5" s="1"/>
  <c r="G451" i="5"/>
  <c r="H452" i="5" s="1"/>
  <c r="H407" i="2"/>
  <c r="H415" i="2" s="1"/>
  <c r="E407" i="2"/>
  <c r="G401" i="2"/>
  <c r="H402" i="2" s="1"/>
  <c r="H457" i="8"/>
  <c r="H464" i="8" s="1"/>
  <c r="G451" i="8"/>
  <c r="H452" i="8" s="1"/>
  <c r="E457" i="8"/>
  <c r="H456" i="6"/>
  <c r="H464" i="6" s="1"/>
  <c r="G450" i="6"/>
  <c r="H451" i="6" s="1"/>
  <c r="E456" i="6"/>
  <c r="H455" i="4"/>
  <c r="H463" i="4" s="1"/>
  <c r="G449" i="4"/>
  <c r="H450" i="4" s="1"/>
  <c r="E455" i="4"/>
  <c r="G450" i="3"/>
  <c r="H451" i="3" s="1"/>
  <c r="E456" i="3"/>
  <c r="F456" i="3" s="1"/>
  <c r="H460" i="3" s="1"/>
  <c r="D455" i="1"/>
  <c r="F450" i="1"/>
  <c r="C455" i="1"/>
  <c r="E565" i="8"/>
  <c r="E564" i="4"/>
  <c r="I532" i="6"/>
  <c r="F563" i="6" l="1"/>
  <c r="F514" i="2"/>
  <c r="G562" i="3"/>
  <c r="H563" i="3" s="1"/>
  <c r="F455" i="4"/>
  <c r="H459" i="4" s="1"/>
  <c r="F456" i="6"/>
  <c r="H460" i="6" s="1"/>
  <c r="E510" i="6"/>
  <c r="E508" i="7"/>
  <c r="E509" i="1"/>
  <c r="F562" i="1"/>
  <c r="G560" i="7"/>
  <c r="H561" i="7" s="1"/>
  <c r="E511" i="5"/>
  <c r="F457" i="8"/>
  <c r="H461" i="8" s="1"/>
  <c r="G563" i="5"/>
  <c r="H564" i="5" s="1"/>
  <c r="E510" i="3"/>
  <c r="F563" i="3"/>
  <c r="F455" i="1"/>
  <c r="G562" i="8"/>
  <c r="H563" i="8" s="1"/>
  <c r="E510" i="8"/>
  <c r="F563" i="8"/>
  <c r="G561" i="4"/>
  <c r="H562" i="4" s="1"/>
  <c r="E509" i="4"/>
  <c r="F562" i="4"/>
  <c r="G456" i="3"/>
  <c r="H458" i="3" s="1"/>
  <c r="G456" i="6"/>
  <c r="H458" i="6" s="1"/>
  <c r="G407" i="2"/>
  <c r="H409" i="2" s="1"/>
  <c r="G454" i="7"/>
  <c r="H456" i="7" s="1"/>
  <c r="G455" i="1"/>
  <c r="H457" i="1" s="1"/>
  <c r="F407" i="2"/>
  <c r="H411" i="2" s="1"/>
  <c r="F454" i="7"/>
  <c r="H458" i="7" s="1"/>
  <c r="G455" i="4"/>
  <c r="H457" i="4" s="1"/>
  <c r="G457" i="8"/>
  <c r="H459" i="8" s="1"/>
  <c r="G457" i="5"/>
  <c r="H459" i="5" s="1"/>
</calcChain>
</file>

<file path=xl/sharedStrings.xml><?xml version="1.0" encoding="utf-8"?>
<sst xmlns="http://schemas.openxmlformats.org/spreadsheetml/2006/main" count="3269" uniqueCount="90">
  <si>
    <t>Numero trienios funcionario</t>
  </si>
  <si>
    <t>Cantidad trienio nómina mensual</t>
  </si>
  <si>
    <t>NÓMINA MENSUAL</t>
  </si>
  <si>
    <t xml:space="preserve">Salario base </t>
  </si>
  <si>
    <t xml:space="preserve">Trienios Modulares </t>
  </si>
  <si>
    <t>Complemento Destino</t>
  </si>
  <si>
    <t>Compl. Espec. Factor A</t>
  </si>
  <si>
    <t>Compl. Espec. Factor  BCD</t>
  </si>
  <si>
    <t>Consolidación Punto 4º Acuerdo</t>
  </si>
  <si>
    <t>Productividad</t>
  </si>
  <si>
    <t>PAGA EXTRAORDINARIA</t>
  </si>
  <si>
    <t xml:space="preserve">Cantidad trienio extra </t>
  </si>
  <si>
    <t>Alerta Sanitaria</t>
  </si>
  <si>
    <t>Productividad de L a V de 15 a 22 horas (no festivos)</t>
  </si>
  <si>
    <t>Productividad de L a V de 15 a 8 horas día siguiente (no festivos)</t>
  </si>
  <si>
    <t>Sábados, domingos y festivos de 8 a 22 horas</t>
  </si>
  <si>
    <t>Sábados, domingos y festivos de 8 a 8 horas del día siguiente</t>
  </si>
  <si>
    <t>Servicios Especiales</t>
  </si>
  <si>
    <t>L a V en días no festivos tiempo = o &lt; a 3 horas</t>
  </si>
  <si>
    <t>L a V en días no festivos tiempo &gt; a  3 horas</t>
  </si>
  <si>
    <t>Sábados, domingos y festivostiempo = o &lt; 3 horas</t>
  </si>
  <si>
    <t>Sábados, domingos y festivos tiempo &gt; 3 horas</t>
  </si>
  <si>
    <t>BRUTO ANUAL 2013</t>
  </si>
  <si>
    <t>(Aquí no se han tenido en cuenta
las Alertas o los Servicios Especiales)</t>
  </si>
  <si>
    <t>AÑO 2012</t>
  </si>
  <si>
    <t>Cantidad trienio año 2012</t>
  </si>
  <si>
    <t>Cantidad trienio extra 2012</t>
  </si>
  <si>
    <t>Sueldo para extra 2012</t>
  </si>
  <si>
    <t>EXTRA JUNIO 2012</t>
  </si>
  <si>
    <t>EXTRA DICIEMBRE 2012</t>
  </si>
  <si>
    <t>BRUTO ANUAL AÑO 2012 ANTES RECORTE</t>
  </si>
  <si>
    <t>REDUCCIÓN ANUAL</t>
  </si>
  <si>
    <t>PORCENTAJE</t>
  </si>
  <si>
    <t>BRUTO ANUAL AÑO 2012 TRAS RECORTE</t>
  </si>
  <si>
    <t xml:space="preserve">BAJADA POR </t>
  </si>
  <si>
    <t>ABRIL 2012</t>
  </si>
  <si>
    <t>PÉRDIDA POR AMPLIACIÓN DE JORNADA</t>
  </si>
  <si>
    <t>AMPLIACIÓN DE</t>
  </si>
  <si>
    <t>JORNADA</t>
  </si>
  <si>
    <t xml:space="preserve">JULIO 2012 </t>
  </si>
  <si>
    <t>PÉRDIDA  POR AMPLIACIÓN DE JORNADA + TIJERETAZO</t>
  </si>
  <si>
    <t>BRUTO DEJADO DE PERCIBIR DESDE MAYO  2010</t>
  </si>
  <si>
    <t>AÑO 2011</t>
  </si>
  <si>
    <t>BRUTO ANUAL 2011</t>
  </si>
  <si>
    <t>PÉRDIDA SALARIAL 2011 RESPECTO 2010</t>
  </si>
  <si>
    <t>(Comparando brutos reales percibidos en 2,010 y brutos a percibir en 2,011 según Decreto de retribuciones y excluyendo Alertas y Servicios Especiales)</t>
  </si>
  <si>
    <t>AÑO 2010</t>
  </si>
  <si>
    <t>Cantidad trienio hasta mayo</t>
  </si>
  <si>
    <t>Cantidad trienio desde junio</t>
  </si>
  <si>
    <t>HASTA MAYO</t>
  </si>
  <si>
    <t xml:space="preserve">A PARTIR DE JUNIO </t>
  </si>
  <si>
    <t>% REDUCCIÓN</t>
  </si>
  <si>
    <t>DESCUENTO</t>
  </si>
  <si>
    <t>Cantidad trienio extra junio</t>
  </si>
  <si>
    <t>Sueldo para extra junio</t>
  </si>
  <si>
    <t>Cantidad trienio extra diciembre</t>
  </si>
  <si>
    <t>Sueldo para extra diciembre</t>
  </si>
  <si>
    <t>EXTRA JUNIO</t>
  </si>
  <si>
    <t>EXTRA DICIEMBRE</t>
  </si>
  <si>
    <t>A PARTIR DE JUNIO</t>
  </si>
  <si>
    <t>BRUTO ANUAL ANTES RECORTE</t>
  </si>
  <si>
    <t>BRUTO ANUAL TRAS RECORTE</t>
  </si>
  <si>
    <t>Cantidad trienio extra</t>
  </si>
  <si>
    <t>EXTRA  DICIEMBRE 2012</t>
  </si>
  <si>
    <t>EXTRA  JUNIO 2012</t>
  </si>
  <si>
    <t>AÑO 2016</t>
  </si>
  <si>
    <t>AÑOS 2013, 2014 Y 2015</t>
  </si>
  <si>
    <t>BRUTO ANUAL 2016</t>
  </si>
  <si>
    <t>BRUTO ANUAL 2013, 2014, 2015</t>
  </si>
  <si>
    <t>AÑO 2017</t>
  </si>
  <si>
    <t>BRUTO ANUAL 2017</t>
  </si>
  <si>
    <t>AÑO 2018</t>
  </si>
  <si>
    <t>BRUTO ANUAL 2018</t>
  </si>
  <si>
    <t>JUL A DIC</t>
  </si>
  <si>
    <t>ENE A JUN</t>
  </si>
  <si>
    <t>AÑO 2019</t>
  </si>
  <si>
    <t>BRUTO ANUAL 2019</t>
  </si>
  <si>
    <t>AÑO 2020</t>
  </si>
  <si>
    <t>BRUTO ANUAL 2020</t>
  </si>
  <si>
    <t>AÑO 2021</t>
  </si>
  <si>
    <t>BRUTO ANUAL 2021</t>
  </si>
  <si>
    <t>AÑO 2022</t>
  </si>
  <si>
    <t>Numero trienos funcionario</t>
  </si>
  <si>
    <t>Carrera profesional CATEGORIA:</t>
  </si>
  <si>
    <t>Cantidad Carrera profesional por categoria</t>
  </si>
  <si>
    <t xml:space="preserve">Carrera profesional </t>
  </si>
  <si>
    <t>Carrera profesional</t>
  </si>
  <si>
    <t>BRUTO ANUAL 2022</t>
  </si>
  <si>
    <t>(Aquí no se han tenido en cuenta
los controles permanentes)</t>
  </si>
  <si>
    <t xml:space="preserve">AÑO 2022 tras la subida y a cobrar desde julio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</si>
</sst>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.000"/>
    <numFmt numFmtId="166" formatCode="[h]:mm"/>
    <numFmt numFmtId="167" formatCode="#,##0.00\ \ "/>
  </numFmts>
  <fonts count="19" x14ac:knownFonts="1">
    <font>
      <sz val="10"/>
      <name val="Arial"/>
    </font>
    <font>
      <sz val="10"/>
      <name val="Arial"/>
      <family val="2"/>
    </font>
    <font>
      <b/>
      <sz val="16"/>
      <color indexed="18"/>
      <name val="Arial"/>
      <family val="2"/>
    </font>
    <font>
      <b/>
      <sz val="10"/>
      <color indexed="62"/>
      <name val="Arial"/>
      <family val="2"/>
    </font>
    <font>
      <b/>
      <sz val="10"/>
      <color indexed="18"/>
      <name val="Arial"/>
      <family val="2"/>
    </font>
    <font>
      <b/>
      <sz val="10"/>
      <color indexed="2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21"/>
      <name val="Arial"/>
      <family val="2"/>
    </font>
    <font>
      <b/>
      <sz val="11"/>
      <color indexed="1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20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</font>
    <font>
      <b/>
      <sz val="10"/>
      <color rgb="FF008080"/>
      <name val="Arial"/>
      <family val="2"/>
    </font>
    <font>
      <b/>
      <sz val="10"/>
      <color theme="9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thick">
        <color indexed="21"/>
      </left>
      <right/>
      <top style="thick">
        <color indexed="21"/>
      </top>
      <bottom/>
      <diagonal/>
    </border>
    <border>
      <left/>
      <right/>
      <top style="thick">
        <color indexed="21"/>
      </top>
      <bottom/>
      <diagonal/>
    </border>
    <border>
      <left/>
      <right style="thick">
        <color indexed="21"/>
      </right>
      <top style="thick">
        <color indexed="21"/>
      </top>
      <bottom/>
      <diagonal/>
    </border>
    <border>
      <left style="thick">
        <color indexed="21"/>
      </left>
      <right/>
      <top/>
      <bottom style="thick">
        <color indexed="21"/>
      </bottom>
      <diagonal/>
    </border>
    <border>
      <left/>
      <right/>
      <top/>
      <bottom style="thick">
        <color indexed="21"/>
      </bottom>
      <diagonal/>
    </border>
    <border>
      <left/>
      <right style="thick">
        <color indexed="21"/>
      </right>
      <top/>
      <bottom style="thick">
        <color indexed="21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20"/>
      </left>
      <right/>
      <top style="thick">
        <color indexed="20"/>
      </top>
      <bottom/>
      <diagonal/>
    </border>
    <border>
      <left/>
      <right/>
      <top style="thick">
        <color indexed="20"/>
      </top>
      <bottom/>
      <diagonal/>
    </border>
    <border>
      <left/>
      <right style="thick">
        <color indexed="20"/>
      </right>
      <top style="thick">
        <color indexed="20"/>
      </top>
      <bottom/>
      <diagonal/>
    </border>
    <border>
      <left style="thick">
        <color indexed="20"/>
      </left>
      <right/>
      <top/>
      <bottom/>
      <diagonal/>
    </border>
    <border>
      <left/>
      <right style="thick">
        <color indexed="20"/>
      </right>
      <top/>
      <bottom/>
      <diagonal/>
    </border>
    <border>
      <left style="thick">
        <color indexed="20"/>
      </left>
      <right/>
      <top/>
      <bottom style="thick">
        <color indexed="20"/>
      </bottom>
      <diagonal/>
    </border>
    <border>
      <left/>
      <right/>
      <top/>
      <bottom style="thick">
        <color indexed="20"/>
      </bottom>
      <diagonal/>
    </border>
    <border>
      <left/>
      <right style="thick">
        <color indexed="20"/>
      </right>
      <top/>
      <bottom style="thick">
        <color indexed="2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ck">
        <color rgb="FF318487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/>
    <xf numFmtId="0" fontId="3" fillId="0" borderId="0" xfId="0" applyFont="1"/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164" fontId="0" fillId="0" borderId="0" xfId="0" applyNumberFormat="1" applyAlignment="1">
      <alignment horizontal="right" indent="4"/>
    </xf>
    <xf numFmtId="0" fontId="6" fillId="0" borderId="0" xfId="0" applyFont="1"/>
    <xf numFmtId="164" fontId="7" fillId="0" borderId="0" xfId="0" applyNumberFormat="1" applyFont="1" applyAlignment="1">
      <alignment horizontal="right" indent="3"/>
    </xf>
    <xf numFmtId="0" fontId="8" fillId="0" borderId="0" xfId="0" applyFont="1"/>
    <xf numFmtId="0" fontId="8" fillId="0" borderId="0" xfId="0" applyFont="1" applyAlignment="1">
      <alignment horizontal="left"/>
    </xf>
    <xf numFmtId="164" fontId="7" fillId="0" borderId="0" xfId="0" applyNumberFormat="1" applyFont="1" applyAlignment="1">
      <alignment horizontal="right" indent="4"/>
    </xf>
    <xf numFmtId="0" fontId="9" fillId="0" borderId="0" xfId="0" applyFont="1"/>
    <xf numFmtId="164" fontId="10" fillId="4" borderId="1" xfId="0" applyNumberFormat="1" applyFont="1" applyFill="1" applyBorder="1" applyAlignment="1">
      <alignment horizontal="left" indent="2"/>
    </xf>
    <xf numFmtId="0" fontId="11" fillId="0" borderId="0" xfId="0" applyFont="1" applyAlignment="1">
      <alignment horizontal="center" wrapText="1"/>
    </xf>
    <xf numFmtId="0" fontId="0" fillId="5" borderId="0" xfId="0" applyFill="1"/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right" indent="5"/>
    </xf>
    <xf numFmtId="165" fontId="0" fillId="0" borderId="0" xfId="0" applyNumberFormat="1" applyAlignment="1">
      <alignment horizontal="right" indent="4"/>
    </xf>
    <xf numFmtId="10" fontId="0" fillId="0" borderId="0" xfId="0" applyNumberFormat="1"/>
    <xf numFmtId="164" fontId="0" fillId="0" borderId="0" xfId="0" applyNumberFormat="1"/>
    <xf numFmtId="164" fontId="12" fillId="0" borderId="0" xfId="0" applyNumberFormat="1" applyFont="1" applyAlignment="1">
      <alignment horizontal="right" indent="5"/>
    </xf>
    <xf numFmtId="164" fontId="12" fillId="0" borderId="0" xfId="0" applyNumberFormat="1" applyFont="1" applyAlignment="1">
      <alignment horizontal="right" indent="4"/>
    </xf>
    <xf numFmtId="4" fontId="12" fillId="0" borderId="0" xfId="0" applyNumberFormat="1" applyFont="1" applyAlignment="1">
      <alignment horizontal="right" indent="4"/>
    </xf>
    <xf numFmtId="164" fontId="12" fillId="0" borderId="0" xfId="0" applyNumberFormat="1" applyFont="1"/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164" fontId="8" fillId="6" borderId="0" xfId="0" applyNumberFormat="1" applyFont="1" applyFill="1" applyAlignment="1">
      <alignment horizontal="right" indent="4"/>
    </xf>
    <xf numFmtId="164" fontId="13" fillId="6" borderId="0" xfId="0" applyNumberFormat="1" applyFont="1" applyFill="1" applyAlignment="1">
      <alignment horizontal="right" indent="4"/>
    </xf>
    <xf numFmtId="164" fontId="0" fillId="0" borderId="0" xfId="0" applyNumberFormat="1" applyAlignment="1">
      <alignment horizontal="right" indent="6"/>
    </xf>
    <xf numFmtId="0" fontId="0" fillId="0" borderId="0" xfId="0" applyNumberFormat="1"/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left" indent="2"/>
    </xf>
    <xf numFmtId="0" fontId="9" fillId="7" borderId="2" xfId="0" applyFont="1" applyFill="1" applyBorder="1" applyAlignment="1">
      <alignment horizontal="center"/>
    </xf>
    <xf numFmtId="0" fontId="0" fillId="0" borderId="3" xfId="0" applyBorder="1"/>
    <xf numFmtId="10" fontId="9" fillId="7" borderId="4" xfId="0" applyNumberFormat="1" applyFont="1" applyFill="1" applyBorder="1" applyAlignment="1">
      <alignment horizontal="center"/>
    </xf>
    <xf numFmtId="164" fontId="9" fillId="7" borderId="5" xfId="0" applyNumberFormat="1" applyFont="1" applyFill="1" applyBorder="1" applyAlignment="1">
      <alignment horizontal="center"/>
    </xf>
    <xf numFmtId="0" fontId="0" fillId="0" borderId="6" xfId="0" applyBorder="1"/>
    <xf numFmtId="10" fontId="9" fillId="7" borderId="7" xfId="0" applyNumberFormat="1" applyFont="1" applyFill="1" applyBorder="1" applyAlignment="1">
      <alignment horizontal="center"/>
    </xf>
    <xf numFmtId="164" fontId="13" fillId="6" borderId="8" xfId="0" applyNumberFormat="1" applyFont="1" applyFill="1" applyBorder="1" applyAlignment="1">
      <alignment horizontal="left" indent="2"/>
    </xf>
    <xf numFmtId="166" fontId="0" fillId="0" borderId="0" xfId="0" applyNumberFormat="1"/>
    <xf numFmtId="0" fontId="14" fillId="0" borderId="0" xfId="0" applyFont="1" applyAlignment="1">
      <alignment horizontal="center"/>
    </xf>
    <xf numFmtId="49" fontId="5" fillId="8" borderId="9" xfId="0" applyNumberFormat="1" applyFont="1" applyFill="1" applyBorder="1"/>
    <xf numFmtId="0" fontId="14" fillId="8" borderId="10" xfId="0" applyFont="1" applyFill="1" applyBorder="1" applyAlignment="1">
      <alignment horizontal="left" indent="1"/>
    </xf>
    <xf numFmtId="0" fontId="15" fillId="8" borderId="10" xfId="0" applyFont="1" applyFill="1" applyBorder="1"/>
    <xf numFmtId="0" fontId="15" fillId="0" borderId="10" xfId="0" applyFont="1" applyBorder="1"/>
    <xf numFmtId="10" fontId="14" fillId="9" borderId="11" xfId="0" applyNumberFormat="1" applyFont="1" applyFill="1" applyBorder="1" applyAlignment="1">
      <alignment horizontal="left" indent="1"/>
    </xf>
    <xf numFmtId="0" fontId="14" fillId="8" borderId="12" xfId="0" applyFont="1" applyFill="1" applyBorder="1"/>
    <xf numFmtId="0" fontId="15" fillId="8" borderId="0" xfId="0" applyFont="1" applyFill="1" applyBorder="1"/>
    <xf numFmtId="0" fontId="15" fillId="8" borderId="13" xfId="0" applyFont="1" applyFill="1" applyBorder="1" applyAlignment="1">
      <alignment horizontal="left" indent="1"/>
    </xf>
    <xf numFmtId="49" fontId="5" fillId="8" borderId="14" xfId="0" applyNumberFormat="1" applyFont="1" applyFill="1" applyBorder="1"/>
    <xf numFmtId="0" fontId="14" fillId="8" borderId="15" xfId="0" applyFont="1" applyFill="1" applyBorder="1" applyAlignment="1">
      <alignment horizontal="left" indent="1"/>
    </xf>
    <xf numFmtId="0" fontId="15" fillId="8" borderId="15" xfId="0" applyFont="1" applyFill="1" applyBorder="1"/>
    <xf numFmtId="0" fontId="15" fillId="0" borderId="15" xfId="0" applyFont="1" applyBorder="1"/>
    <xf numFmtId="10" fontId="14" fillId="9" borderId="16" xfId="0" applyNumberFormat="1" applyFont="1" applyFill="1" applyBorder="1" applyAlignment="1">
      <alignment horizontal="left" indent="1"/>
    </xf>
    <xf numFmtId="0" fontId="16" fillId="6" borderId="17" xfId="0" applyFont="1" applyFill="1" applyBorder="1"/>
    <xf numFmtId="0" fontId="16" fillId="6" borderId="18" xfId="0" applyFont="1" applyFill="1" applyBorder="1"/>
    <xf numFmtId="164" fontId="16" fillId="6" borderId="18" xfId="0" applyNumberFormat="1" applyFont="1" applyFill="1" applyBorder="1" applyAlignment="1">
      <alignment horizontal="center"/>
    </xf>
    <xf numFmtId="10" fontId="16" fillId="6" borderId="19" xfId="1" applyNumberFormat="1" applyFont="1" applyFill="1" applyBorder="1"/>
    <xf numFmtId="0" fontId="16" fillId="0" borderId="0" xfId="0" applyFont="1"/>
    <xf numFmtId="4" fontId="7" fillId="0" borderId="0" xfId="0" applyNumberFormat="1" applyFont="1" applyAlignment="1">
      <alignment horizontal="right" indent="4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0" xfId="0" applyAlignment="1">
      <alignment horizontal="left" indent="2"/>
    </xf>
    <xf numFmtId="164" fontId="7" fillId="0" borderId="0" xfId="0" applyNumberFormat="1" applyFont="1"/>
    <xf numFmtId="0" fontId="9" fillId="7" borderId="2" xfId="0" applyFont="1" applyFill="1" applyBorder="1"/>
    <xf numFmtId="10" fontId="9" fillId="7" borderId="4" xfId="0" applyNumberFormat="1" applyFont="1" applyFill="1" applyBorder="1"/>
    <xf numFmtId="0" fontId="1" fillId="3" borderId="0" xfId="0" applyFont="1" applyFill="1"/>
    <xf numFmtId="0" fontId="0" fillId="3" borderId="0" xfId="0" applyFill="1" applyAlignment="1">
      <alignment horizontal="left" indent="1"/>
    </xf>
    <xf numFmtId="0" fontId="1" fillId="3" borderId="0" xfId="0" applyFont="1" applyFill="1" applyAlignment="1">
      <alignment horizontal="left" indent="1"/>
    </xf>
    <xf numFmtId="0" fontId="6" fillId="0" borderId="0" xfId="0" applyFont="1" applyAlignment="1">
      <alignment horizontal="left" indent="1"/>
    </xf>
    <xf numFmtId="0" fontId="2" fillId="10" borderId="0" xfId="0" applyFont="1" applyFill="1"/>
    <xf numFmtId="0" fontId="0" fillId="10" borderId="0" xfId="0" applyFill="1"/>
    <xf numFmtId="0" fontId="0" fillId="0" borderId="0" xfId="0" applyFill="1"/>
    <xf numFmtId="0" fontId="7" fillId="11" borderId="0" xfId="0" applyFont="1" applyFill="1" applyAlignment="1">
      <alignment horizontal="center"/>
    </xf>
    <xf numFmtId="167" fontId="17" fillId="0" borderId="0" xfId="0" applyNumberFormat="1" applyFont="1" applyBorder="1" applyAlignment="1">
      <alignment vertical="center"/>
    </xf>
    <xf numFmtId="167" fontId="18" fillId="0" borderId="0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center"/>
    </xf>
    <xf numFmtId="164" fontId="0" fillId="0" borderId="20" xfId="0" applyNumberFormat="1" applyBorder="1" applyAlignment="1">
      <alignment horizontal="right" indent="4"/>
    </xf>
    <xf numFmtId="164" fontId="7" fillId="0" borderId="20" xfId="0" applyNumberFormat="1" applyFont="1" applyBorder="1" applyAlignment="1">
      <alignment horizontal="right" indent="3"/>
    </xf>
    <xf numFmtId="164" fontId="7" fillId="0" borderId="20" xfId="0" applyNumberFormat="1" applyFont="1" applyBorder="1" applyAlignment="1">
      <alignment horizontal="right" indent="4"/>
    </xf>
    <xf numFmtId="0" fontId="0" fillId="0" borderId="0" xfId="0" applyBorder="1"/>
    <xf numFmtId="164" fontId="1" fillId="0" borderId="0" xfId="0" applyNumberFormat="1" applyFont="1" applyAlignment="1">
      <alignment horizontal="right" indent="4"/>
    </xf>
    <xf numFmtId="0" fontId="0" fillId="12" borderId="0" xfId="0" applyFill="1"/>
    <xf numFmtId="0" fontId="1" fillId="0" borderId="0" xfId="0" applyFont="1"/>
    <xf numFmtId="0" fontId="4" fillId="13" borderId="0" xfId="0" applyFont="1" applyFill="1" applyAlignment="1">
      <alignment horizontal="left" indent="1"/>
    </xf>
    <xf numFmtId="164" fontId="12" fillId="0" borderId="0" xfId="0" applyNumberFormat="1" applyFont="1" applyAlignment="1">
      <alignment horizontal="right" indent="3"/>
    </xf>
    <xf numFmtId="164" fontId="10" fillId="12" borderId="0" xfId="0" applyNumberFormat="1" applyFont="1" applyFill="1" applyBorder="1" applyAlignment="1">
      <alignment horizontal="left" indent="2"/>
    </xf>
    <xf numFmtId="0" fontId="11" fillId="0" borderId="0" xfId="0" applyFont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CCFF"/>
      <color rgb="FF3184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62"/>
  </sheetPr>
  <dimension ref="A1:K565"/>
  <sheetViews>
    <sheetView tabSelected="1" topLeftCell="A19" zoomScaleNormal="100" workbookViewId="0">
      <selection activeCell="C6" sqref="C6"/>
    </sheetView>
  </sheetViews>
  <sheetFormatPr baseColWidth="10" defaultRowHeight="12.75" x14ac:dyDescent="0.2"/>
  <cols>
    <col min="2" max="2" width="40.42578125" customWidth="1"/>
    <col min="4" max="4" width="7.7109375" bestFit="1" customWidth="1"/>
    <col min="5" max="5" width="29.42578125" bestFit="1" customWidth="1"/>
    <col min="6" max="6" width="23.42578125" customWidth="1"/>
    <col min="7" max="7" width="13.140625" hidden="1" customWidth="1"/>
    <col min="8" max="8" width="14.28515625" bestFit="1" customWidth="1"/>
    <col min="9" max="9" width="11.5703125" bestFit="1" customWidth="1"/>
  </cols>
  <sheetData>
    <row r="1" spans="1:6" ht="20.25" x14ac:dyDescent="0.3">
      <c r="B1" s="1" t="s">
        <v>89</v>
      </c>
      <c r="C1" s="82"/>
      <c r="D1" s="82"/>
      <c r="E1" s="82"/>
    </row>
    <row r="3" spans="1:6" x14ac:dyDescent="0.2">
      <c r="A3" s="94"/>
      <c r="B3" s="2" t="s">
        <v>82</v>
      </c>
      <c r="C3" s="78">
        <v>0</v>
      </c>
    </row>
    <row r="4" spans="1:6" x14ac:dyDescent="0.2">
      <c r="B4" s="2"/>
      <c r="C4" s="68"/>
    </row>
    <row r="5" spans="1:6" x14ac:dyDescent="0.2">
      <c r="B5" s="5" t="s">
        <v>83</v>
      </c>
      <c r="C5" s="95">
        <v>1</v>
      </c>
      <c r="D5" s="85"/>
      <c r="E5" s="91"/>
      <c r="F5" s="91"/>
    </row>
    <row r="6" spans="1:6" x14ac:dyDescent="0.2">
      <c r="B6" s="5"/>
      <c r="C6" s="67"/>
      <c r="D6" s="85"/>
      <c r="E6" s="91"/>
      <c r="F6" s="91"/>
    </row>
    <row r="7" spans="1:6" x14ac:dyDescent="0.2">
      <c r="B7" s="5" t="s">
        <v>1</v>
      </c>
      <c r="C7" s="67">
        <v>47.67</v>
      </c>
      <c r="D7" s="85"/>
      <c r="E7" s="91"/>
      <c r="F7" s="91"/>
    </row>
    <row r="8" spans="1:6" x14ac:dyDescent="0.2">
      <c r="B8" s="5"/>
      <c r="C8" s="67"/>
      <c r="D8" s="85"/>
      <c r="E8" s="91"/>
      <c r="F8" s="91"/>
    </row>
    <row r="9" spans="1:6" x14ac:dyDescent="0.2">
      <c r="B9" s="5" t="s">
        <v>84</v>
      </c>
      <c r="C9" s="67">
        <v>179.86</v>
      </c>
      <c r="D9" s="85"/>
      <c r="E9" s="91"/>
      <c r="F9" s="91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1238.68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569.45000000000005</v>
      </c>
      <c r="F14" s="8"/>
    </row>
    <row r="15" spans="1:6" x14ac:dyDescent="0.2">
      <c r="B15" t="s">
        <v>6</v>
      </c>
      <c r="E15" s="8">
        <v>345.49</v>
      </c>
      <c r="F15" s="8"/>
    </row>
    <row r="16" spans="1:6" x14ac:dyDescent="0.2">
      <c r="B16" t="s">
        <v>7</v>
      </c>
      <c r="E16" s="8">
        <v>103.35</v>
      </c>
      <c r="F16" s="8"/>
    </row>
    <row r="17" spans="2:6" x14ac:dyDescent="0.2">
      <c r="B17" t="s">
        <v>8</v>
      </c>
      <c r="E17" s="8">
        <v>24.14</v>
      </c>
      <c r="F17" s="8"/>
    </row>
    <row r="18" spans="2:6" x14ac:dyDescent="0.2">
      <c r="B18" t="s">
        <v>9</v>
      </c>
      <c r="E18" s="8">
        <v>400.77</v>
      </c>
      <c r="F18" s="8"/>
    </row>
    <row r="19" spans="2:6" x14ac:dyDescent="0.2">
      <c r="B19" t="s">
        <v>85</v>
      </c>
      <c r="E19" s="8">
        <f>C5*C9</f>
        <v>179.86</v>
      </c>
      <c r="F19" s="8"/>
    </row>
    <row r="20" spans="2:6" ht="15" x14ac:dyDescent="0.25">
      <c r="B20" s="9"/>
      <c r="E20" s="96">
        <f>SUM(E12:E19)</f>
        <v>2861.74</v>
      </c>
      <c r="F20" s="96"/>
    </row>
    <row r="22" spans="2:6" x14ac:dyDescent="0.2">
      <c r="B22" s="7" t="s">
        <v>10</v>
      </c>
    </row>
    <row r="23" spans="2:6" x14ac:dyDescent="0.2">
      <c r="B23" s="11" t="s">
        <v>11</v>
      </c>
      <c r="C23" s="69">
        <v>29.43</v>
      </c>
      <c r="D23" s="86"/>
    </row>
    <row r="24" spans="2:6" x14ac:dyDescent="0.2">
      <c r="B24" s="20"/>
    </row>
    <row r="25" spans="2:6" x14ac:dyDescent="0.2">
      <c r="B25" t="s">
        <v>3</v>
      </c>
      <c r="E25" s="8">
        <v>764.37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569.45000000000005</v>
      </c>
      <c r="F27" s="8"/>
    </row>
    <row r="28" spans="2:6" x14ac:dyDescent="0.2">
      <c r="B28" t="s">
        <v>6</v>
      </c>
      <c r="E28" s="8">
        <v>345.49</v>
      </c>
      <c r="F28" s="8"/>
    </row>
    <row r="29" spans="2:6" x14ac:dyDescent="0.2">
      <c r="B29" t="s">
        <v>7</v>
      </c>
      <c r="E29" s="8">
        <v>103.35</v>
      </c>
      <c r="F29" s="8"/>
    </row>
    <row r="30" spans="2:6" x14ac:dyDescent="0.2">
      <c r="B30" t="s">
        <v>86</v>
      </c>
      <c r="E30" s="8">
        <f>C5*C9</f>
        <v>179.86</v>
      </c>
      <c r="F30" s="8"/>
    </row>
    <row r="31" spans="2:6" ht="15" x14ac:dyDescent="0.25">
      <c r="B31" s="9"/>
      <c r="E31" s="28">
        <f>SUM(E25:E30)</f>
        <v>1962.52</v>
      </c>
      <c r="F31" s="28"/>
    </row>
    <row r="33" spans="2:6" x14ac:dyDescent="0.2">
      <c r="B33" s="14" t="s">
        <v>12</v>
      </c>
    </row>
    <row r="34" spans="2:6" x14ac:dyDescent="0.2">
      <c r="B34" t="s">
        <v>13</v>
      </c>
      <c r="E34" s="8">
        <v>42.95</v>
      </c>
    </row>
    <row r="35" spans="2:6" x14ac:dyDescent="0.2">
      <c r="B35" t="s">
        <v>14</v>
      </c>
      <c r="E35" s="8">
        <v>102.95</v>
      </c>
    </row>
    <row r="36" spans="2:6" x14ac:dyDescent="0.2">
      <c r="B36" t="s">
        <v>15</v>
      </c>
      <c r="E36" s="8">
        <v>107.4</v>
      </c>
    </row>
    <row r="37" spans="2:6" x14ac:dyDescent="0.2">
      <c r="B37" t="s">
        <v>16</v>
      </c>
      <c r="E37" s="8">
        <v>147.07</v>
      </c>
    </row>
    <row r="39" spans="2:6" x14ac:dyDescent="0.2">
      <c r="B39" s="14" t="s">
        <v>17</v>
      </c>
    </row>
    <row r="40" spans="2:6" x14ac:dyDescent="0.2">
      <c r="B40" t="s">
        <v>18</v>
      </c>
      <c r="E40" s="8">
        <v>62.84</v>
      </c>
    </row>
    <row r="41" spans="2:6" x14ac:dyDescent="0.2">
      <c r="B41" t="s">
        <v>19</v>
      </c>
      <c r="E41" s="8">
        <v>20.97</v>
      </c>
    </row>
    <row r="42" spans="2:6" x14ac:dyDescent="0.2">
      <c r="B42" t="s">
        <v>20</v>
      </c>
      <c r="E42" s="8">
        <v>78.56</v>
      </c>
    </row>
    <row r="43" spans="2:6" x14ac:dyDescent="0.2">
      <c r="B43" t="s">
        <v>21</v>
      </c>
      <c r="E43" s="8">
        <v>26.21</v>
      </c>
    </row>
    <row r="45" spans="2:6" ht="13.5" thickBot="1" x14ac:dyDescent="0.25"/>
    <row r="46" spans="2:6" ht="16.5" thickTop="1" thickBot="1" x14ac:dyDescent="0.3">
      <c r="B46" s="5" t="s">
        <v>87</v>
      </c>
      <c r="E46" s="15">
        <f>12*E20+2*E31</f>
        <v>38265.919999999998</v>
      </c>
      <c r="F46" s="97"/>
    </row>
    <row r="47" spans="2:6" ht="23.25" thickTop="1" x14ac:dyDescent="0.2">
      <c r="B47" s="98" t="s">
        <v>88</v>
      </c>
    </row>
    <row r="49" spans="1:9" x14ac:dyDescent="0.2">
      <c r="B49" s="17"/>
      <c r="C49" s="17"/>
      <c r="D49" s="17"/>
      <c r="E49" s="17"/>
      <c r="F49" s="17"/>
      <c r="G49" s="17"/>
      <c r="H49" s="17"/>
      <c r="I49" s="17"/>
    </row>
    <row r="51" spans="1:9" ht="20.25" x14ac:dyDescent="0.3">
      <c r="B51" s="1" t="s">
        <v>81</v>
      </c>
    </row>
    <row r="53" spans="1:9" x14ac:dyDescent="0.2">
      <c r="A53" s="94"/>
      <c r="B53" s="2" t="s">
        <v>82</v>
      </c>
      <c r="C53" s="78">
        <v>0</v>
      </c>
    </row>
    <row r="54" spans="1:9" x14ac:dyDescent="0.2">
      <c r="B54" s="2"/>
      <c r="C54" s="68"/>
    </row>
    <row r="55" spans="1:9" x14ac:dyDescent="0.2">
      <c r="B55" s="5" t="s">
        <v>83</v>
      </c>
      <c r="C55" s="95">
        <v>0</v>
      </c>
      <c r="D55" s="85"/>
      <c r="E55" s="91"/>
      <c r="F55" s="91"/>
    </row>
    <row r="56" spans="1:9" x14ac:dyDescent="0.2">
      <c r="B56" s="5"/>
      <c r="C56" s="67"/>
      <c r="D56" s="85"/>
      <c r="E56" s="91"/>
      <c r="F56" s="91"/>
    </row>
    <row r="57" spans="1:9" x14ac:dyDescent="0.2">
      <c r="B57" s="5" t="s">
        <v>1</v>
      </c>
      <c r="C57" s="67">
        <v>47.67</v>
      </c>
      <c r="D57" s="85"/>
      <c r="E57" s="91"/>
      <c r="F57" s="91"/>
    </row>
    <row r="58" spans="1:9" x14ac:dyDescent="0.2">
      <c r="B58" s="5"/>
      <c r="C58" s="67"/>
      <c r="D58" s="85"/>
      <c r="E58" s="91"/>
      <c r="F58" s="91"/>
    </row>
    <row r="59" spans="1:9" x14ac:dyDescent="0.2">
      <c r="B59" s="5" t="s">
        <v>84</v>
      </c>
      <c r="C59" s="67">
        <v>179.86</v>
      </c>
      <c r="D59" s="85"/>
      <c r="E59" s="91"/>
      <c r="F59" s="91"/>
    </row>
    <row r="60" spans="1:9" x14ac:dyDescent="0.2">
      <c r="B60" s="2"/>
    </row>
    <row r="61" spans="1:9" x14ac:dyDescent="0.2">
      <c r="B61" s="7" t="s">
        <v>2</v>
      </c>
    </row>
    <row r="62" spans="1:9" x14ac:dyDescent="0.2">
      <c r="B62" t="s">
        <v>3</v>
      </c>
      <c r="E62" s="8">
        <v>1238.68</v>
      </c>
      <c r="F62" s="8"/>
    </row>
    <row r="63" spans="1:9" x14ac:dyDescent="0.2">
      <c r="B63" t="s">
        <v>4</v>
      </c>
      <c r="E63" s="8">
        <f>C53*C57</f>
        <v>0</v>
      </c>
      <c r="F63" s="8"/>
    </row>
    <row r="64" spans="1:9" x14ac:dyDescent="0.2">
      <c r="B64" t="s">
        <v>5</v>
      </c>
      <c r="E64" s="8">
        <v>569.45000000000005</v>
      </c>
      <c r="F64" s="8"/>
    </row>
    <row r="65" spans="2:6" x14ac:dyDescent="0.2">
      <c r="B65" t="s">
        <v>6</v>
      </c>
      <c r="E65" s="8">
        <v>334.47</v>
      </c>
      <c r="F65" s="8"/>
    </row>
    <row r="66" spans="2:6" x14ac:dyDescent="0.2">
      <c r="B66" t="s">
        <v>7</v>
      </c>
      <c r="E66" s="8">
        <v>103.35</v>
      </c>
      <c r="F66" s="8"/>
    </row>
    <row r="67" spans="2:6" x14ac:dyDescent="0.2">
      <c r="B67" t="s">
        <v>8</v>
      </c>
      <c r="E67" s="8">
        <v>24.14</v>
      </c>
      <c r="F67" s="8"/>
    </row>
    <row r="68" spans="2:6" x14ac:dyDescent="0.2">
      <c r="B68" t="s">
        <v>9</v>
      </c>
      <c r="E68" s="8">
        <v>400.77</v>
      </c>
      <c r="F68" s="8"/>
    </row>
    <row r="69" spans="2:6" x14ac:dyDescent="0.2">
      <c r="B69" t="s">
        <v>85</v>
      </c>
      <c r="E69" s="8">
        <f>C55*C59</f>
        <v>0</v>
      </c>
      <c r="F69" s="8"/>
    </row>
    <row r="70" spans="2:6" ht="15" x14ac:dyDescent="0.25">
      <c r="B70" s="9"/>
      <c r="E70" s="96">
        <f>SUM(E62:E69)</f>
        <v>2670.86</v>
      </c>
      <c r="F70" s="96"/>
    </row>
    <row r="72" spans="2:6" x14ac:dyDescent="0.2">
      <c r="B72" s="7" t="s">
        <v>10</v>
      </c>
    </row>
    <row r="73" spans="2:6" x14ac:dyDescent="0.2">
      <c r="B73" s="11" t="s">
        <v>11</v>
      </c>
      <c r="C73" s="69">
        <v>29.43</v>
      </c>
      <c r="D73" s="86"/>
    </row>
    <row r="74" spans="2:6" x14ac:dyDescent="0.2">
      <c r="B74" s="20"/>
    </row>
    <row r="75" spans="2:6" x14ac:dyDescent="0.2">
      <c r="B75" t="s">
        <v>3</v>
      </c>
      <c r="E75" s="8">
        <v>764.37</v>
      </c>
      <c r="F75" s="8"/>
    </row>
    <row r="76" spans="2:6" x14ac:dyDescent="0.2">
      <c r="B76" t="s">
        <v>4</v>
      </c>
      <c r="E76" s="8">
        <f>C53*C73</f>
        <v>0</v>
      </c>
      <c r="F76" s="8"/>
    </row>
    <row r="77" spans="2:6" x14ac:dyDescent="0.2">
      <c r="B77" t="s">
        <v>5</v>
      </c>
      <c r="E77" s="8">
        <v>569.45000000000005</v>
      </c>
      <c r="F77" s="8"/>
    </row>
    <row r="78" spans="2:6" x14ac:dyDescent="0.2">
      <c r="B78" t="s">
        <v>6</v>
      </c>
      <c r="E78" s="8">
        <v>334.47</v>
      </c>
      <c r="F78" s="8"/>
    </row>
    <row r="79" spans="2:6" x14ac:dyDescent="0.2">
      <c r="B79" t="s">
        <v>7</v>
      </c>
      <c r="E79" s="8">
        <v>103.35</v>
      </c>
      <c r="F79" s="8"/>
    </row>
    <row r="80" spans="2:6" x14ac:dyDescent="0.2">
      <c r="B80" t="s">
        <v>86</v>
      </c>
      <c r="E80" s="8">
        <f>C55*C59</f>
        <v>0</v>
      </c>
      <c r="F80" s="8"/>
    </row>
    <row r="81" spans="2:6" ht="15" x14ac:dyDescent="0.25">
      <c r="B81" s="9"/>
      <c r="E81" s="28">
        <f>SUM(E75:E79)</f>
        <v>1771.64</v>
      </c>
      <c r="F81" s="28"/>
    </row>
    <row r="83" spans="2:6" x14ac:dyDescent="0.2">
      <c r="B83" s="14" t="s">
        <v>12</v>
      </c>
    </row>
    <row r="84" spans="2:6" x14ac:dyDescent="0.2">
      <c r="B84" t="s">
        <v>13</v>
      </c>
      <c r="E84" s="8">
        <v>42.95</v>
      </c>
    </row>
    <row r="85" spans="2:6" x14ac:dyDescent="0.2">
      <c r="B85" t="s">
        <v>14</v>
      </c>
      <c r="E85" s="8">
        <v>102.95</v>
      </c>
    </row>
    <row r="86" spans="2:6" x14ac:dyDescent="0.2">
      <c r="B86" t="s">
        <v>15</v>
      </c>
      <c r="E86" s="8">
        <v>107.4</v>
      </c>
    </row>
    <row r="87" spans="2:6" x14ac:dyDescent="0.2">
      <c r="B87" t="s">
        <v>16</v>
      </c>
      <c r="E87" s="8">
        <v>147.07</v>
      </c>
    </row>
    <row r="89" spans="2:6" x14ac:dyDescent="0.2">
      <c r="B89" s="14" t="s">
        <v>17</v>
      </c>
    </row>
    <row r="90" spans="2:6" x14ac:dyDescent="0.2">
      <c r="B90" t="s">
        <v>18</v>
      </c>
      <c r="E90" s="8">
        <v>62.84</v>
      </c>
    </row>
    <row r="91" spans="2:6" x14ac:dyDescent="0.2">
      <c r="B91" t="s">
        <v>19</v>
      </c>
      <c r="E91" s="8">
        <v>20.97</v>
      </c>
    </row>
    <row r="92" spans="2:6" x14ac:dyDescent="0.2">
      <c r="B92" t="s">
        <v>20</v>
      </c>
      <c r="E92" s="8">
        <v>78.56</v>
      </c>
    </row>
    <row r="93" spans="2:6" x14ac:dyDescent="0.2">
      <c r="B93" t="s">
        <v>21</v>
      </c>
      <c r="E93" s="8">
        <v>26.21</v>
      </c>
    </row>
    <row r="95" spans="2:6" ht="13.5" thickBot="1" x14ac:dyDescent="0.25"/>
    <row r="96" spans="2:6" ht="16.5" thickTop="1" thickBot="1" x14ac:dyDescent="0.3">
      <c r="B96" s="5" t="s">
        <v>87</v>
      </c>
      <c r="E96" s="15">
        <f>12*E70+2*E81</f>
        <v>35593.599999999999</v>
      </c>
      <c r="F96" s="97"/>
    </row>
    <row r="97" spans="2:9" ht="23.25" thickTop="1" x14ac:dyDescent="0.2">
      <c r="B97" s="98" t="s">
        <v>88</v>
      </c>
    </row>
    <row r="99" spans="2:9" x14ac:dyDescent="0.2">
      <c r="B99" s="17"/>
      <c r="C99" s="17"/>
      <c r="D99" s="17"/>
      <c r="E99" s="17"/>
      <c r="F99" s="17"/>
      <c r="G99" s="17"/>
      <c r="H99" s="17"/>
      <c r="I99" s="17"/>
    </row>
    <row r="101" spans="2:9" ht="22.5" customHeight="1" x14ac:dyDescent="0.3">
      <c r="B101" s="81" t="s">
        <v>79</v>
      </c>
      <c r="C101" s="82"/>
    </row>
    <row r="103" spans="2:9" x14ac:dyDescent="0.2">
      <c r="B103" s="2" t="s">
        <v>0</v>
      </c>
      <c r="C103" s="3">
        <v>0</v>
      </c>
    </row>
    <row r="104" spans="2:9" x14ac:dyDescent="0.2">
      <c r="B104" s="2"/>
      <c r="C104" s="4"/>
    </row>
    <row r="105" spans="2:9" x14ac:dyDescent="0.2">
      <c r="B105" s="5" t="s">
        <v>1</v>
      </c>
      <c r="C105" s="67">
        <v>46.74</v>
      </c>
      <c r="D105" s="85"/>
      <c r="E105" s="91"/>
      <c r="F105" s="91"/>
    </row>
    <row r="106" spans="2:9" x14ac:dyDescent="0.2">
      <c r="B106" s="2"/>
    </row>
    <row r="107" spans="2:9" x14ac:dyDescent="0.2">
      <c r="B107" s="7" t="s">
        <v>2</v>
      </c>
    </row>
    <row r="108" spans="2:9" x14ac:dyDescent="0.2">
      <c r="B108" t="s">
        <v>3</v>
      </c>
      <c r="E108" s="8">
        <v>1214.3900000000001</v>
      </c>
      <c r="F108" s="8"/>
    </row>
    <row r="109" spans="2:9" x14ac:dyDescent="0.2">
      <c r="B109" t="s">
        <v>4</v>
      </c>
      <c r="E109" s="8">
        <f>C103*C105</f>
        <v>0</v>
      </c>
    </row>
    <row r="110" spans="2:9" x14ac:dyDescent="0.2">
      <c r="B110" t="s">
        <v>5</v>
      </c>
      <c r="E110" s="8">
        <v>558.28</v>
      </c>
    </row>
    <row r="111" spans="2:9" x14ac:dyDescent="0.2">
      <c r="B111" t="s">
        <v>6</v>
      </c>
      <c r="E111" s="8">
        <v>327.91</v>
      </c>
    </row>
    <row r="112" spans="2:9" x14ac:dyDescent="0.2">
      <c r="B112" t="s">
        <v>7</v>
      </c>
      <c r="E112" s="8">
        <v>101.32</v>
      </c>
    </row>
    <row r="113" spans="2:5" x14ac:dyDescent="0.2">
      <c r="B113" t="s">
        <v>8</v>
      </c>
      <c r="E113" s="8">
        <v>23.67</v>
      </c>
    </row>
    <row r="114" spans="2:5" x14ac:dyDescent="0.2">
      <c r="B114" t="s">
        <v>9</v>
      </c>
      <c r="E114" s="8">
        <v>392.91</v>
      </c>
    </row>
    <row r="115" spans="2:5" ht="14.25" x14ac:dyDescent="0.2">
      <c r="B115" s="9"/>
      <c r="E115" s="10">
        <f>SUM(E108:E114)</f>
        <v>2618.48</v>
      </c>
    </row>
    <row r="117" spans="2:5" x14ac:dyDescent="0.2">
      <c r="B117" s="7" t="s">
        <v>10</v>
      </c>
    </row>
    <row r="118" spans="2:5" x14ac:dyDescent="0.2">
      <c r="B118" s="11" t="s">
        <v>11</v>
      </c>
      <c r="C118" s="69">
        <v>28.85</v>
      </c>
      <c r="D118" s="86"/>
    </row>
    <row r="120" spans="2:5" x14ac:dyDescent="0.2">
      <c r="B120" t="s">
        <v>3</v>
      </c>
      <c r="E120" s="8">
        <v>749.38</v>
      </c>
    </row>
    <row r="121" spans="2:5" x14ac:dyDescent="0.2">
      <c r="B121" t="s">
        <v>4</v>
      </c>
      <c r="E121" s="8">
        <f>C103*C118</f>
        <v>0</v>
      </c>
    </row>
    <row r="122" spans="2:5" x14ac:dyDescent="0.2">
      <c r="B122" t="s">
        <v>5</v>
      </c>
      <c r="E122" s="8">
        <v>558.28</v>
      </c>
    </row>
    <row r="123" spans="2:5" x14ac:dyDescent="0.2">
      <c r="B123" t="s">
        <v>6</v>
      </c>
      <c r="E123" s="8">
        <v>327.91</v>
      </c>
    </row>
    <row r="124" spans="2:5" x14ac:dyDescent="0.2">
      <c r="B124" t="s">
        <v>7</v>
      </c>
      <c r="E124" s="8">
        <v>101.32</v>
      </c>
    </row>
    <row r="125" spans="2:5" ht="14.25" x14ac:dyDescent="0.2">
      <c r="B125" s="9"/>
      <c r="E125" s="13">
        <f>SUM(E120:E124)</f>
        <v>1736.8899999999999</v>
      </c>
    </row>
    <row r="127" spans="2:5" x14ac:dyDescent="0.2">
      <c r="B127" s="14" t="s">
        <v>12</v>
      </c>
    </row>
    <row r="128" spans="2:5" x14ac:dyDescent="0.2">
      <c r="B128" t="s">
        <v>13</v>
      </c>
      <c r="E128" s="8">
        <v>42.11</v>
      </c>
    </row>
    <row r="129" spans="2:9" x14ac:dyDescent="0.2">
      <c r="B129" t="s">
        <v>14</v>
      </c>
      <c r="E129" s="8">
        <v>100.93</v>
      </c>
    </row>
    <row r="130" spans="2:9" x14ac:dyDescent="0.2">
      <c r="B130" t="s">
        <v>15</v>
      </c>
      <c r="E130" s="8">
        <v>105.29</v>
      </c>
    </row>
    <row r="131" spans="2:9" x14ac:dyDescent="0.2">
      <c r="B131" t="s">
        <v>16</v>
      </c>
      <c r="E131" s="8">
        <v>144.19</v>
      </c>
    </row>
    <row r="133" spans="2:9" x14ac:dyDescent="0.2">
      <c r="B133" s="14" t="s">
        <v>17</v>
      </c>
    </row>
    <row r="134" spans="2:9" x14ac:dyDescent="0.2">
      <c r="B134" t="s">
        <v>18</v>
      </c>
      <c r="E134" s="8">
        <v>61.61</v>
      </c>
    </row>
    <row r="135" spans="2:9" x14ac:dyDescent="0.2">
      <c r="B135" t="s">
        <v>19</v>
      </c>
      <c r="E135" s="8">
        <v>20.56</v>
      </c>
    </row>
    <row r="136" spans="2:9" x14ac:dyDescent="0.2">
      <c r="B136" t="s">
        <v>20</v>
      </c>
      <c r="E136" s="8">
        <v>77.02</v>
      </c>
    </row>
    <row r="137" spans="2:9" x14ac:dyDescent="0.2">
      <c r="B137" t="s">
        <v>21</v>
      </c>
      <c r="E137" s="8">
        <v>25.7</v>
      </c>
    </row>
    <row r="138" spans="2:9" ht="13.5" thickBot="1" x14ac:dyDescent="0.25"/>
    <row r="139" spans="2:9" ht="16.5" thickTop="1" thickBot="1" x14ac:dyDescent="0.3">
      <c r="B139" s="5" t="s">
        <v>80</v>
      </c>
      <c r="E139" s="15">
        <f>12*E115+2*E125</f>
        <v>34895.54</v>
      </c>
    </row>
    <row r="140" spans="2:9" ht="23.25" thickTop="1" x14ac:dyDescent="0.2">
      <c r="B140" s="16" t="s">
        <v>23</v>
      </c>
    </row>
    <row r="142" spans="2:9" x14ac:dyDescent="0.2">
      <c r="B142" s="17"/>
      <c r="C142" s="17"/>
      <c r="D142" s="17"/>
      <c r="E142" s="17"/>
      <c r="F142" s="17"/>
      <c r="G142" s="17"/>
      <c r="H142" s="17"/>
      <c r="I142" s="17"/>
    </row>
    <row r="144" spans="2:9" ht="22.5" customHeight="1" x14ac:dyDescent="0.3">
      <c r="B144" s="81" t="s">
        <v>77</v>
      </c>
      <c r="C144" s="82"/>
    </row>
    <row r="146" spans="2:6" x14ac:dyDescent="0.2">
      <c r="B146" s="2" t="s">
        <v>0</v>
      </c>
      <c r="C146" s="3">
        <v>0</v>
      </c>
    </row>
    <row r="147" spans="2:6" x14ac:dyDescent="0.2">
      <c r="B147" s="2"/>
      <c r="C147" s="4"/>
    </row>
    <row r="148" spans="2:6" x14ac:dyDescent="0.2">
      <c r="B148" s="5" t="s">
        <v>1</v>
      </c>
      <c r="C148" s="67">
        <v>46.32</v>
      </c>
      <c r="D148" s="85"/>
      <c r="E148" s="91"/>
      <c r="F148" s="91"/>
    </row>
    <row r="149" spans="2:6" x14ac:dyDescent="0.2">
      <c r="B149" s="2"/>
    </row>
    <row r="150" spans="2:6" x14ac:dyDescent="0.2">
      <c r="B150" s="7" t="s">
        <v>2</v>
      </c>
    </row>
    <row r="151" spans="2:6" x14ac:dyDescent="0.2">
      <c r="B151" t="s">
        <v>3</v>
      </c>
      <c r="E151" s="8">
        <v>1203.56</v>
      </c>
      <c r="F151" s="8"/>
    </row>
    <row r="152" spans="2:6" x14ac:dyDescent="0.2">
      <c r="B152" t="s">
        <v>4</v>
      </c>
      <c r="E152" s="8">
        <f>C146*C148</f>
        <v>0</v>
      </c>
    </row>
    <row r="153" spans="2:6" x14ac:dyDescent="0.2">
      <c r="B153" t="s">
        <v>5</v>
      </c>
      <c r="E153" s="8">
        <v>553.29999999999995</v>
      </c>
    </row>
    <row r="154" spans="2:6" x14ac:dyDescent="0.2">
      <c r="B154" t="s">
        <v>6</v>
      </c>
      <c r="E154" s="8">
        <v>324.99</v>
      </c>
    </row>
    <row r="155" spans="2:6" x14ac:dyDescent="0.2">
      <c r="B155" t="s">
        <v>7</v>
      </c>
      <c r="E155" s="8">
        <v>100.42</v>
      </c>
    </row>
    <row r="156" spans="2:6" x14ac:dyDescent="0.2">
      <c r="B156" t="s">
        <v>8</v>
      </c>
      <c r="E156" s="8">
        <v>23.46</v>
      </c>
    </row>
    <row r="157" spans="2:6" x14ac:dyDescent="0.2">
      <c r="B157" t="s">
        <v>9</v>
      </c>
      <c r="E157" s="8">
        <v>389.40999999999997</v>
      </c>
    </row>
    <row r="158" spans="2:6" ht="14.25" x14ac:dyDescent="0.2">
      <c r="B158" s="9"/>
      <c r="E158" s="10">
        <f>SUM(E151:E157)</f>
        <v>2595.14</v>
      </c>
    </row>
    <row r="160" spans="2:6" x14ac:dyDescent="0.2">
      <c r="B160" s="7" t="s">
        <v>10</v>
      </c>
    </row>
    <row r="161" spans="2:5" x14ac:dyDescent="0.2">
      <c r="B161" s="11" t="s">
        <v>11</v>
      </c>
      <c r="C161" s="69">
        <v>28.59</v>
      </c>
      <c r="D161" s="86"/>
    </row>
    <row r="163" spans="2:5" x14ac:dyDescent="0.2">
      <c r="B163" t="s">
        <v>3</v>
      </c>
      <c r="E163" s="8">
        <v>742.7</v>
      </c>
    </row>
    <row r="164" spans="2:5" x14ac:dyDescent="0.2">
      <c r="B164" t="s">
        <v>4</v>
      </c>
      <c r="E164" s="8">
        <f>C146*C161</f>
        <v>0</v>
      </c>
    </row>
    <row r="165" spans="2:5" x14ac:dyDescent="0.2">
      <c r="B165" t="s">
        <v>5</v>
      </c>
      <c r="E165" s="8">
        <v>553.29999999999995</v>
      </c>
    </row>
    <row r="166" spans="2:5" x14ac:dyDescent="0.2">
      <c r="B166" t="s">
        <v>6</v>
      </c>
      <c r="E166" s="8">
        <v>324.99</v>
      </c>
    </row>
    <row r="167" spans="2:5" x14ac:dyDescent="0.2">
      <c r="B167" t="s">
        <v>7</v>
      </c>
      <c r="E167" s="8">
        <v>100.42</v>
      </c>
    </row>
    <row r="168" spans="2:5" ht="14.25" x14ac:dyDescent="0.2">
      <c r="B168" s="9"/>
      <c r="E168" s="13">
        <f>SUM(E163:E167)</f>
        <v>1721.41</v>
      </c>
    </row>
    <row r="170" spans="2:5" x14ac:dyDescent="0.2">
      <c r="B170" s="14" t="s">
        <v>12</v>
      </c>
    </row>
    <row r="171" spans="2:5" x14ac:dyDescent="0.2">
      <c r="B171" t="s">
        <v>13</v>
      </c>
      <c r="E171" s="8">
        <v>41.73</v>
      </c>
    </row>
    <row r="172" spans="2:5" x14ac:dyDescent="0.2">
      <c r="B172" t="s">
        <v>14</v>
      </c>
      <c r="E172" s="8">
        <v>100.03</v>
      </c>
    </row>
    <row r="173" spans="2:5" x14ac:dyDescent="0.2">
      <c r="B173" t="s">
        <v>15</v>
      </c>
      <c r="E173" s="8">
        <v>104.35000000000001</v>
      </c>
    </row>
    <row r="174" spans="2:5" x14ac:dyDescent="0.2">
      <c r="B174" t="s">
        <v>16</v>
      </c>
      <c r="E174" s="8">
        <v>142.89999999999998</v>
      </c>
    </row>
    <row r="176" spans="2:5" x14ac:dyDescent="0.2">
      <c r="B176" s="14" t="s">
        <v>17</v>
      </c>
    </row>
    <row r="177" spans="2:9" x14ac:dyDescent="0.2">
      <c r="B177" t="s">
        <v>18</v>
      </c>
      <c r="E177" s="8">
        <v>61.059999999999995</v>
      </c>
    </row>
    <row r="178" spans="2:9" x14ac:dyDescent="0.2">
      <c r="B178" t="s">
        <v>19</v>
      </c>
      <c r="E178" s="8">
        <v>20.380000000000003</v>
      </c>
    </row>
    <row r="179" spans="2:9" x14ac:dyDescent="0.2">
      <c r="B179" t="s">
        <v>20</v>
      </c>
      <c r="E179" s="8">
        <v>76.33</v>
      </c>
    </row>
    <row r="180" spans="2:9" x14ac:dyDescent="0.2">
      <c r="B180" t="s">
        <v>21</v>
      </c>
      <c r="E180" s="8">
        <v>25.470000000000002</v>
      </c>
    </row>
    <row r="181" spans="2:9" ht="13.5" thickBot="1" x14ac:dyDescent="0.25"/>
    <row r="182" spans="2:9" ht="16.5" thickTop="1" thickBot="1" x14ac:dyDescent="0.3">
      <c r="B182" s="5" t="s">
        <v>78</v>
      </c>
      <c r="E182" s="15">
        <f>12*E158+2*E168</f>
        <v>34584.5</v>
      </c>
    </row>
    <row r="183" spans="2:9" ht="23.25" thickTop="1" x14ac:dyDescent="0.2">
      <c r="B183" s="16" t="s">
        <v>23</v>
      </c>
    </row>
    <row r="185" spans="2:9" x14ac:dyDescent="0.2">
      <c r="B185" s="17"/>
      <c r="C185" s="17"/>
      <c r="D185" s="17"/>
      <c r="E185" s="17"/>
      <c r="F185" s="17"/>
      <c r="G185" s="17"/>
      <c r="H185" s="17"/>
      <c r="I185" s="17"/>
    </row>
    <row r="189" spans="2:9" ht="22.5" customHeight="1" x14ac:dyDescent="0.3">
      <c r="B189" s="81" t="s">
        <v>75</v>
      </c>
      <c r="C189" s="82"/>
    </row>
    <row r="191" spans="2:9" x14ac:dyDescent="0.2">
      <c r="B191" s="2" t="s">
        <v>0</v>
      </c>
      <c r="C191" s="3">
        <v>7</v>
      </c>
      <c r="E191" s="84" t="s">
        <v>74</v>
      </c>
      <c r="F191" s="84" t="s">
        <v>73</v>
      </c>
    </row>
    <row r="192" spans="2:9" x14ac:dyDescent="0.2">
      <c r="B192" s="2"/>
      <c r="C192" s="4"/>
    </row>
    <row r="193" spans="2:6" x14ac:dyDescent="0.2">
      <c r="B193" s="5" t="s">
        <v>1</v>
      </c>
      <c r="C193" s="6">
        <v>45.29</v>
      </c>
      <c r="D193" s="85">
        <v>45.41</v>
      </c>
    </row>
    <row r="194" spans="2:6" x14ac:dyDescent="0.2">
      <c r="B194" s="2"/>
    </row>
    <row r="195" spans="2:6" x14ac:dyDescent="0.2">
      <c r="B195" s="7" t="s">
        <v>2</v>
      </c>
    </row>
    <row r="196" spans="2:6" x14ac:dyDescent="0.2">
      <c r="B196" t="s">
        <v>3</v>
      </c>
      <c r="E196" s="8">
        <v>1177.08</v>
      </c>
      <c r="F196" s="8">
        <v>1179.96</v>
      </c>
    </row>
    <row r="197" spans="2:6" x14ac:dyDescent="0.2">
      <c r="B197" t="s">
        <v>4</v>
      </c>
      <c r="E197" s="8">
        <f>C191*C193</f>
        <v>317.02999999999997</v>
      </c>
      <c r="F197" s="8">
        <f>C191*D193</f>
        <v>317.87</v>
      </c>
    </row>
    <row r="198" spans="2:6" x14ac:dyDescent="0.2">
      <c r="B198" t="s">
        <v>5</v>
      </c>
      <c r="E198" s="8">
        <v>541.12</v>
      </c>
      <c r="F198" s="8">
        <v>542.45000000000005</v>
      </c>
    </row>
    <row r="199" spans="2:6" x14ac:dyDescent="0.2">
      <c r="B199" t="s">
        <v>6</v>
      </c>
      <c r="E199" s="8">
        <v>317.83</v>
      </c>
      <c r="F199" s="8">
        <v>318.61</v>
      </c>
    </row>
    <row r="200" spans="2:6" x14ac:dyDescent="0.2">
      <c r="B200" t="s">
        <v>7</v>
      </c>
      <c r="E200" s="8">
        <v>98.210000000000008</v>
      </c>
      <c r="F200" s="8">
        <v>98.45</v>
      </c>
    </row>
    <row r="201" spans="2:6" x14ac:dyDescent="0.2">
      <c r="B201" t="s">
        <v>8</v>
      </c>
      <c r="E201" s="8">
        <v>22.94</v>
      </c>
      <c r="F201" s="8">
        <v>23</v>
      </c>
    </row>
    <row r="202" spans="2:6" x14ac:dyDescent="0.2">
      <c r="B202" t="s">
        <v>9</v>
      </c>
      <c r="E202" s="8">
        <v>380.84</v>
      </c>
      <c r="F202" s="8">
        <v>381.77</v>
      </c>
    </row>
    <row r="203" spans="2:6" ht="14.25" x14ac:dyDescent="0.2">
      <c r="B203" s="9"/>
      <c r="E203" s="10">
        <f>SUM(E196:E202)</f>
        <v>2855.05</v>
      </c>
      <c r="F203" s="10">
        <f>SUM(F196:F202)</f>
        <v>2862.1099999999997</v>
      </c>
    </row>
    <row r="205" spans="2:6" x14ac:dyDescent="0.2">
      <c r="B205" s="7" t="s">
        <v>10</v>
      </c>
    </row>
    <row r="206" spans="2:6" x14ac:dyDescent="0.2">
      <c r="B206" s="11" t="s">
        <v>62</v>
      </c>
      <c r="C206" s="12">
        <v>27.95</v>
      </c>
      <c r="D206" s="86">
        <v>28.02</v>
      </c>
    </row>
    <row r="208" spans="2:6" x14ac:dyDescent="0.2">
      <c r="B208" t="s">
        <v>3</v>
      </c>
      <c r="E208" s="8">
        <v>726.35</v>
      </c>
      <c r="F208" s="8">
        <v>728.13</v>
      </c>
    </row>
    <row r="209" spans="2:6" x14ac:dyDescent="0.2">
      <c r="B209" t="s">
        <v>4</v>
      </c>
      <c r="E209" s="8">
        <f>C191*C206</f>
        <v>195.65</v>
      </c>
      <c r="F209" s="8">
        <f>C191*D206</f>
        <v>196.14</v>
      </c>
    </row>
    <row r="210" spans="2:6" x14ac:dyDescent="0.2">
      <c r="B210" t="s">
        <v>5</v>
      </c>
      <c r="E210" s="8">
        <v>541.12</v>
      </c>
      <c r="F210" s="8">
        <v>542.45000000000005</v>
      </c>
    </row>
    <row r="211" spans="2:6" x14ac:dyDescent="0.2">
      <c r="B211" t="s">
        <v>6</v>
      </c>
      <c r="E211" s="8">
        <v>317.83</v>
      </c>
      <c r="F211" s="8">
        <v>318.61</v>
      </c>
    </row>
    <row r="212" spans="2:6" x14ac:dyDescent="0.2">
      <c r="B212" t="s">
        <v>7</v>
      </c>
      <c r="E212" s="8">
        <v>98.210000000000008</v>
      </c>
      <c r="F212" s="8">
        <v>98.45</v>
      </c>
    </row>
    <row r="213" spans="2:6" ht="14.25" x14ac:dyDescent="0.2">
      <c r="B213" s="9"/>
      <c r="E213" s="13">
        <f>SUM(E208:E212)</f>
        <v>1879.1599999999999</v>
      </c>
      <c r="F213" s="13">
        <f>SUM(F208:F212)</f>
        <v>1883.78</v>
      </c>
    </row>
    <row r="215" spans="2:6" x14ac:dyDescent="0.2">
      <c r="B215" s="14" t="s">
        <v>12</v>
      </c>
    </row>
    <row r="216" spans="2:6" x14ac:dyDescent="0.2">
      <c r="B216" t="s">
        <v>13</v>
      </c>
      <c r="E216" s="8">
        <v>40.809999999999995</v>
      </c>
      <c r="F216" s="37">
        <v>40.909999999999997</v>
      </c>
    </row>
    <row r="217" spans="2:6" x14ac:dyDescent="0.2">
      <c r="B217" t="s">
        <v>14</v>
      </c>
      <c r="E217" s="8">
        <v>97.820000000000007</v>
      </c>
      <c r="F217" s="37">
        <v>98.06</v>
      </c>
    </row>
    <row r="218" spans="2:6" x14ac:dyDescent="0.2">
      <c r="B218" t="s">
        <v>15</v>
      </c>
      <c r="E218" s="8">
        <v>102.05000000000001</v>
      </c>
      <c r="F218" s="37">
        <v>102.30000000000001</v>
      </c>
    </row>
    <row r="219" spans="2:6" x14ac:dyDescent="0.2">
      <c r="B219" t="s">
        <v>16</v>
      </c>
      <c r="E219" s="8">
        <v>139.75</v>
      </c>
      <c r="F219" s="37">
        <v>140.09</v>
      </c>
    </row>
    <row r="221" spans="2:6" x14ac:dyDescent="0.2">
      <c r="B221" s="14" t="s">
        <v>17</v>
      </c>
    </row>
    <row r="222" spans="2:6" x14ac:dyDescent="0.2">
      <c r="B222" t="s">
        <v>18</v>
      </c>
      <c r="E222" s="8">
        <v>59.72</v>
      </c>
      <c r="F222" s="37">
        <v>59.86</v>
      </c>
    </row>
    <row r="223" spans="2:6" x14ac:dyDescent="0.2">
      <c r="B223" t="s">
        <v>19</v>
      </c>
      <c r="E223" s="8">
        <v>19.930000000000003</v>
      </c>
      <c r="F223" s="37">
        <v>19.98</v>
      </c>
    </row>
    <row r="224" spans="2:6" x14ac:dyDescent="0.2">
      <c r="B224" t="s">
        <v>20</v>
      </c>
      <c r="E224" s="8">
        <v>74.650000000000006</v>
      </c>
      <c r="F224" s="37">
        <v>74.83</v>
      </c>
    </row>
    <row r="225" spans="2:9" x14ac:dyDescent="0.2">
      <c r="B225" t="s">
        <v>21</v>
      </c>
      <c r="E225" s="8">
        <v>24.91</v>
      </c>
      <c r="F225" s="37">
        <v>24.970000000000002</v>
      </c>
    </row>
    <row r="226" spans="2:9" ht="13.5" thickBot="1" x14ac:dyDescent="0.25"/>
    <row r="227" spans="2:9" ht="16.5" thickTop="1" thickBot="1" x14ac:dyDescent="0.3">
      <c r="B227" s="5" t="s">
        <v>76</v>
      </c>
      <c r="E227" s="15">
        <f>12*E203+2*E213</f>
        <v>38018.920000000006</v>
      </c>
      <c r="F227" s="15">
        <f>6*E203+6*F203+E213+F213</f>
        <v>38065.899999999994</v>
      </c>
    </row>
    <row r="228" spans="2:9" ht="23.25" thickTop="1" x14ac:dyDescent="0.2">
      <c r="B228" s="16" t="s">
        <v>23</v>
      </c>
    </row>
    <row r="230" spans="2:9" x14ac:dyDescent="0.2">
      <c r="B230" s="17"/>
      <c r="C230" s="17"/>
      <c r="D230" s="17"/>
      <c r="E230" s="17"/>
      <c r="F230" s="17"/>
      <c r="G230" s="17"/>
      <c r="H230" s="17"/>
      <c r="I230" s="17"/>
    </row>
    <row r="234" spans="2:9" ht="22.5" customHeight="1" x14ac:dyDescent="0.3">
      <c r="B234" s="81" t="s">
        <v>71</v>
      </c>
      <c r="C234" s="82"/>
    </row>
    <row r="236" spans="2:9" x14ac:dyDescent="0.2">
      <c r="B236" s="2" t="s">
        <v>0</v>
      </c>
      <c r="C236" s="3">
        <v>10</v>
      </c>
      <c r="E236" s="84" t="s">
        <v>74</v>
      </c>
      <c r="F236" s="84" t="s">
        <v>73</v>
      </c>
    </row>
    <row r="237" spans="2:9" x14ac:dyDescent="0.2">
      <c r="B237" s="2"/>
      <c r="C237" s="4"/>
    </row>
    <row r="238" spans="2:9" x14ac:dyDescent="0.2">
      <c r="B238" s="5" t="s">
        <v>1</v>
      </c>
      <c r="C238" s="6">
        <v>44.18</v>
      </c>
      <c r="D238" s="85">
        <v>44.29</v>
      </c>
    </row>
    <row r="239" spans="2:9" x14ac:dyDescent="0.2">
      <c r="B239" s="2"/>
    </row>
    <row r="240" spans="2:9" x14ac:dyDescent="0.2">
      <c r="B240" s="7" t="s">
        <v>2</v>
      </c>
    </row>
    <row r="241" spans="2:6" x14ac:dyDescent="0.2">
      <c r="B241" t="s">
        <v>3</v>
      </c>
      <c r="E241" s="88">
        <v>1148.3399999999999</v>
      </c>
      <c r="F241" s="37">
        <v>1151.1600000000001</v>
      </c>
    </row>
    <row r="242" spans="2:6" x14ac:dyDescent="0.2">
      <c r="B242" t="s">
        <v>4</v>
      </c>
      <c r="E242" s="88">
        <f>C236*C238</f>
        <v>441.8</v>
      </c>
      <c r="F242" s="37">
        <f>C236*D238</f>
        <v>442.9</v>
      </c>
    </row>
    <row r="243" spans="2:6" x14ac:dyDescent="0.2">
      <c r="B243" t="s">
        <v>5</v>
      </c>
      <c r="E243" s="88">
        <v>527.9</v>
      </c>
      <c r="F243" s="37">
        <v>529.20000000000005</v>
      </c>
    </row>
    <row r="244" spans="2:6" x14ac:dyDescent="0.2">
      <c r="B244" t="s">
        <v>6</v>
      </c>
      <c r="E244" s="88">
        <v>310.07</v>
      </c>
      <c r="F244" s="20">
        <v>310.83</v>
      </c>
    </row>
    <row r="245" spans="2:6" x14ac:dyDescent="0.2">
      <c r="B245" t="s">
        <v>7</v>
      </c>
      <c r="E245" s="88">
        <v>95.800000000000011</v>
      </c>
      <c r="F245" s="37">
        <v>96.04</v>
      </c>
    </row>
    <row r="246" spans="2:6" x14ac:dyDescent="0.2">
      <c r="B246" t="s">
        <v>8</v>
      </c>
      <c r="E246" s="88">
        <v>22.380000000000003</v>
      </c>
      <c r="F246" s="37">
        <v>22.430000000000003</v>
      </c>
    </row>
    <row r="247" spans="2:6" x14ac:dyDescent="0.2">
      <c r="B247" t="s">
        <v>9</v>
      </c>
      <c r="E247" s="88">
        <v>371.53999999999996</v>
      </c>
      <c r="F247" s="37">
        <v>372.45</v>
      </c>
    </row>
    <row r="248" spans="2:6" ht="14.25" x14ac:dyDescent="0.2">
      <c r="B248" s="9"/>
      <c r="E248" s="89">
        <f>SUM(E241:E247)</f>
        <v>2917.8300000000004</v>
      </c>
      <c r="F248" s="10">
        <f>SUM(F241:F247)</f>
        <v>2925.0099999999998</v>
      </c>
    </row>
    <row r="250" spans="2:6" x14ac:dyDescent="0.2">
      <c r="B250" s="7" t="s">
        <v>10</v>
      </c>
    </row>
    <row r="251" spans="2:6" x14ac:dyDescent="0.2">
      <c r="B251" s="11" t="s">
        <v>62</v>
      </c>
      <c r="C251" s="12">
        <v>27.26</v>
      </c>
      <c r="D251" s="86">
        <v>27.32</v>
      </c>
    </row>
    <row r="253" spans="2:6" x14ac:dyDescent="0.2">
      <c r="B253" t="s">
        <v>3</v>
      </c>
      <c r="E253" s="88">
        <v>708.61</v>
      </c>
      <c r="F253" s="37">
        <v>710.35</v>
      </c>
    </row>
    <row r="254" spans="2:6" x14ac:dyDescent="0.2">
      <c r="B254" t="s">
        <v>4</v>
      </c>
      <c r="E254" s="88">
        <f>C236*C251</f>
        <v>272.60000000000002</v>
      </c>
      <c r="F254" s="37">
        <f>C236*D251</f>
        <v>273.2</v>
      </c>
    </row>
    <row r="255" spans="2:6" x14ac:dyDescent="0.2">
      <c r="B255" t="s">
        <v>5</v>
      </c>
      <c r="E255" s="88">
        <v>527.9</v>
      </c>
      <c r="F255" s="37">
        <v>529.20000000000005</v>
      </c>
    </row>
    <row r="256" spans="2:6" x14ac:dyDescent="0.2">
      <c r="B256" t="s">
        <v>6</v>
      </c>
      <c r="E256" s="88">
        <v>310.07</v>
      </c>
      <c r="F256" s="20">
        <v>310.83</v>
      </c>
    </row>
    <row r="257" spans="2:6" x14ac:dyDescent="0.2">
      <c r="B257" t="s">
        <v>7</v>
      </c>
      <c r="E257" s="88">
        <v>95.800000000000011</v>
      </c>
      <c r="F257" s="37">
        <v>96.04</v>
      </c>
    </row>
    <row r="258" spans="2:6" ht="14.25" x14ac:dyDescent="0.2">
      <c r="B258" s="9"/>
      <c r="E258" s="90">
        <f>SUM(E253:E257)</f>
        <v>1914.98</v>
      </c>
      <c r="F258" s="13">
        <f>SUM(F253:F257)</f>
        <v>1919.62</v>
      </c>
    </row>
    <row r="260" spans="2:6" x14ac:dyDescent="0.2">
      <c r="B260" s="14" t="s">
        <v>12</v>
      </c>
    </row>
    <row r="261" spans="2:6" x14ac:dyDescent="0.2">
      <c r="B261" t="s">
        <v>13</v>
      </c>
      <c r="E261" s="88">
        <v>39.809999999999995</v>
      </c>
      <c r="F261" s="37">
        <v>39.909999999999997</v>
      </c>
    </row>
    <row r="262" spans="2:6" x14ac:dyDescent="0.2">
      <c r="B262" t="s">
        <v>14</v>
      </c>
      <c r="E262" s="88">
        <v>95.43</v>
      </c>
      <c r="F262" s="37">
        <v>95.660000000000011</v>
      </c>
    </row>
    <row r="263" spans="2:6" x14ac:dyDescent="0.2">
      <c r="B263" t="s">
        <v>15</v>
      </c>
      <c r="E263" s="88">
        <v>99.56</v>
      </c>
      <c r="F263" s="37">
        <v>99.800000000000011</v>
      </c>
    </row>
    <row r="264" spans="2:6" x14ac:dyDescent="0.2">
      <c r="B264" t="s">
        <v>16</v>
      </c>
      <c r="E264" s="88">
        <v>136.32999999999998</v>
      </c>
      <c r="F264" s="37">
        <v>136.66999999999999</v>
      </c>
    </row>
    <row r="265" spans="2:6" x14ac:dyDescent="0.2">
      <c r="F265" s="37"/>
    </row>
    <row r="266" spans="2:6" x14ac:dyDescent="0.2">
      <c r="B266" s="14" t="s">
        <v>17</v>
      </c>
      <c r="F266" s="37"/>
    </row>
    <row r="267" spans="2:6" x14ac:dyDescent="0.2">
      <c r="B267" t="s">
        <v>18</v>
      </c>
      <c r="E267" s="88">
        <v>58.26</v>
      </c>
      <c r="F267" s="37">
        <v>58.4</v>
      </c>
    </row>
    <row r="268" spans="2:6" x14ac:dyDescent="0.2">
      <c r="B268" t="s">
        <v>19</v>
      </c>
      <c r="E268" s="88">
        <v>19.440000000000001</v>
      </c>
      <c r="F268" s="37">
        <v>19.490000000000002</v>
      </c>
    </row>
    <row r="269" spans="2:6" x14ac:dyDescent="0.2">
      <c r="B269" t="s">
        <v>20</v>
      </c>
      <c r="E269" s="88">
        <v>72.820000000000007</v>
      </c>
      <c r="F269" s="37">
        <v>73</v>
      </c>
    </row>
    <row r="270" spans="2:6" x14ac:dyDescent="0.2">
      <c r="B270" t="s">
        <v>21</v>
      </c>
      <c r="E270" s="88">
        <v>24.3</v>
      </c>
      <c r="F270" s="37">
        <v>24.360000000000003</v>
      </c>
    </row>
    <row r="271" spans="2:6" ht="13.5" thickBot="1" x14ac:dyDescent="0.25"/>
    <row r="272" spans="2:6" ht="16.5" thickTop="1" thickBot="1" x14ac:dyDescent="0.3">
      <c r="B272" s="5" t="s">
        <v>72</v>
      </c>
      <c r="E272" s="15">
        <f>8*E248+1*E258+4*F248+1*F258</f>
        <v>38877.280000000006</v>
      </c>
    </row>
    <row r="273" spans="2:9" ht="23.25" thickTop="1" x14ac:dyDescent="0.2">
      <c r="B273" s="16" t="s">
        <v>23</v>
      </c>
    </row>
    <row r="275" spans="2:9" x14ac:dyDescent="0.2">
      <c r="B275" s="17"/>
      <c r="C275" s="17"/>
      <c r="D275" s="17"/>
      <c r="E275" s="17"/>
      <c r="F275" s="17"/>
      <c r="G275" s="17"/>
      <c r="H275" s="17"/>
      <c r="I275" s="17"/>
    </row>
    <row r="280" spans="2:9" ht="22.5" customHeight="1" x14ac:dyDescent="0.3">
      <c r="B280" s="81" t="s">
        <v>69</v>
      </c>
      <c r="C280" s="82"/>
    </row>
    <row r="282" spans="2:9" x14ac:dyDescent="0.2">
      <c r="B282" s="2" t="s">
        <v>0</v>
      </c>
      <c r="C282" s="3">
        <v>10</v>
      </c>
    </row>
    <row r="283" spans="2:9" x14ac:dyDescent="0.2">
      <c r="B283" s="2"/>
      <c r="C283" s="4"/>
    </row>
    <row r="284" spans="2:9" x14ac:dyDescent="0.2">
      <c r="B284" s="5" t="s">
        <v>1</v>
      </c>
      <c r="C284" s="6">
        <v>43.519999999999996</v>
      </c>
    </row>
    <row r="285" spans="2:9" x14ac:dyDescent="0.2">
      <c r="B285" s="2"/>
    </row>
    <row r="286" spans="2:9" x14ac:dyDescent="0.2">
      <c r="B286" s="7" t="s">
        <v>2</v>
      </c>
    </row>
    <row r="287" spans="2:9" x14ac:dyDescent="0.2">
      <c r="B287" t="s">
        <v>3</v>
      </c>
      <c r="E287" s="8">
        <v>1177.08</v>
      </c>
    </row>
    <row r="288" spans="2:9" x14ac:dyDescent="0.2">
      <c r="B288" t="s">
        <v>4</v>
      </c>
      <c r="E288" s="8">
        <f>C282*C284</f>
        <v>435.19999999999993</v>
      </c>
    </row>
    <row r="289" spans="2:6" x14ac:dyDescent="0.2">
      <c r="B289" t="s">
        <v>5</v>
      </c>
      <c r="E289" s="8">
        <v>520.09</v>
      </c>
    </row>
    <row r="290" spans="2:6" x14ac:dyDescent="0.2">
      <c r="B290" t="s">
        <v>6</v>
      </c>
      <c r="E290" s="8">
        <v>305.48</v>
      </c>
    </row>
    <row r="291" spans="2:6" x14ac:dyDescent="0.2">
      <c r="B291" t="s">
        <v>7</v>
      </c>
      <c r="E291" s="8">
        <v>94.38000000000001</v>
      </c>
      <c r="F291" s="26"/>
    </row>
    <row r="292" spans="2:6" x14ac:dyDescent="0.2">
      <c r="B292" t="s">
        <v>8</v>
      </c>
      <c r="E292" s="8">
        <v>22.040000000000003</v>
      </c>
    </row>
    <row r="293" spans="2:6" x14ac:dyDescent="0.2">
      <c r="B293" t="s">
        <v>9</v>
      </c>
      <c r="E293" s="8">
        <v>366.03999999999996</v>
      </c>
    </row>
    <row r="294" spans="2:6" ht="14.25" x14ac:dyDescent="0.2">
      <c r="B294" s="9"/>
      <c r="E294" s="10">
        <f>SUM(E287:E293)</f>
        <v>2920.31</v>
      </c>
    </row>
    <row r="296" spans="2:6" x14ac:dyDescent="0.2">
      <c r="B296" s="7" t="s">
        <v>10</v>
      </c>
    </row>
    <row r="297" spans="2:6" x14ac:dyDescent="0.2">
      <c r="B297" s="11" t="s">
        <v>62</v>
      </c>
      <c r="C297" s="12">
        <v>26.85</v>
      </c>
    </row>
    <row r="299" spans="2:6" x14ac:dyDescent="0.2">
      <c r="B299" t="s">
        <v>3</v>
      </c>
      <c r="E299" s="8">
        <v>698.13</v>
      </c>
    </row>
    <row r="300" spans="2:6" x14ac:dyDescent="0.2">
      <c r="B300" t="s">
        <v>4</v>
      </c>
      <c r="E300" s="8">
        <f>C282*C297</f>
        <v>268.5</v>
      </c>
    </row>
    <row r="301" spans="2:6" x14ac:dyDescent="0.2">
      <c r="B301" t="s">
        <v>5</v>
      </c>
      <c r="E301" s="8">
        <v>520.09</v>
      </c>
    </row>
    <row r="302" spans="2:6" x14ac:dyDescent="0.2">
      <c r="B302" t="s">
        <v>6</v>
      </c>
      <c r="E302" s="8">
        <v>305.48</v>
      </c>
    </row>
    <row r="303" spans="2:6" x14ac:dyDescent="0.2">
      <c r="B303" t="s">
        <v>7</v>
      </c>
      <c r="E303" s="8">
        <v>94.38000000000001</v>
      </c>
    </row>
    <row r="304" spans="2:6" ht="14.25" x14ac:dyDescent="0.2">
      <c r="B304" s="9"/>
      <c r="E304" s="13">
        <f>SUM(E299:E303)</f>
        <v>1886.5800000000002</v>
      </c>
    </row>
    <row r="306" spans="2:5" x14ac:dyDescent="0.2">
      <c r="B306" s="14" t="s">
        <v>12</v>
      </c>
    </row>
    <row r="307" spans="2:5" x14ac:dyDescent="0.2">
      <c r="B307" t="s">
        <v>13</v>
      </c>
      <c r="E307" s="8">
        <v>39.22</v>
      </c>
    </row>
    <row r="308" spans="2:5" x14ac:dyDescent="0.2">
      <c r="B308" t="s">
        <v>14</v>
      </c>
      <c r="E308" s="8">
        <v>94.01</v>
      </c>
    </row>
    <row r="309" spans="2:5" x14ac:dyDescent="0.2">
      <c r="B309" t="s">
        <v>15</v>
      </c>
      <c r="E309" s="8">
        <v>98.08</v>
      </c>
    </row>
    <row r="310" spans="2:5" x14ac:dyDescent="0.2">
      <c r="B310" t="s">
        <v>16</v>
      </c>
      <c r="E310" s="8">
        <v>134.31</v>
      </c>
    </row>
    <row r="312" spans="2:5" x14ac:dyDescent="0.2">
      <c r="B312" s="14" t="s">
        <v>17</v>
      </c>
    </row>
    <row r="313" spans="2:5" x14ac:dyDescent="0.2">
      <c r="B313" t="s">
        <v>18</v>
      </c>
      <c r="E313" s="8">
        <v>57.39</v>
      </c>
    </row>
    <row r="314" spans="2:5" x14ac:dyDescent="0.2">
      <c r="B314" t="s">
        <v>19</v>
      </c>
      <c r="E314" s="8">
        <v>19.150000000000002</v>
      </c>
    </row>
    <row r="315" spans="2:5" x14ac:dyDescent="0.2">
      <c r="B315" t="s">
        <v>20</v>
      </c>
      <c r="E315" s="8">
        <v>71.740000000000009</v>
      </c>
    </row>
    <row r="316" spans="2:5" x14ac:dyDescent="0.2">
      <c r="B316" t="s">
        <v>21</v>
      </c>
      <c r="E316" s="8">
        <v>23.94</v>
      </c>
    </row>
    <row r="317" spans="2:5" ht="13.5" thickBot="1" x14ac:dyDescent="0.25"/>
    <row r="318" spans="2:5" ht="16.5" thickTop="1" thickBot="1" x14ac:dyDescent="0.3">
      <c r="B318" s="5" t="s">
        <v>70</v>
      </c>
      <c r="E318" s="15">
        <f>12*E294+2*E304</f>
        <v>38816.880000000005</v>
      </c>
    </row>
    <row r="319" spans="2:5" ht="23.25" thickTop="1" x14ac:dyDescent="0.2">
      <c r="B319" s="16" t="s">
        <v>23</v>
      </c>
    </row>
    <row r="321" spans="2:9" x14ac:dyDescent="0.2">
      <c r="B321" s="17"/>
      <c r="C321" s="17"/>
      <c r="D321" s="17"/>
      <c r="E321" s="17"/>
      <c r="F321" s="17"/>
      <c r="G321" s="17"/>
      <c r="H321" s="17"/>
      <c r="I321" s="17"/>
    </row>
    <row r="323" spans="2:9" ht="22.5" customHeight="1" x14ac:dyDescent="0.3">
      <c r="B323" s="81" t="s">
        <v>65</v>
      </c>
      <c r="C323" s="83"/>
    </row>
    <row r="325" spans="2:9" x14ac:dyDescent="0.2">
      <c r="B325" s="2" t="s">
        <v>0</v>
      </c>
      <c r="C325" s="3">
        <v>10</v>
      </c>
    </row>
    <row r="326" spans="2:9" x14ac:dyDescent="0.2">
      <c r="B326" s="2"/>
      <c r="C326" s="4"/>
    </row>
    <row r="327" spans="2:9" x14ac:dyDescent="0.2">
      <c r="B327" s="5" t="s">
        <v>1</v>
      </c>
      <c r="C327" s="6">
        <v>43.08</v>
      </c>
    </row>
    <row r="328" spans="2:9" x14ac:dyDescent="0.2">
      <c r="B328" s="2"/>
    </row>
    <row r="329" spans="2:9" x14ac:dyDescent="0.2">
      <c r="B329" s="7" t="s">
        <v>2</v>
      </c>
    </row>
    <row r="330" spans="2:9" x14ac:dyDescent="0.2">
      <c r="B330" t="s">
        <v>3</v>
      </c>
      <c r="E330" s="8">
        <v>1120.1500000000001</v>
      </c>
    </row>
    <row r="331" spans="2:9" x14ac:dyDescent="0.2">
      <c r="B331" t="s">
        <v>4</v>
      </c>
      <c r="E331" s="8">
        <f>C325*C327</f>
        <v>430.79999999999995</v>
      </c>
    </row>
    <row r="332" spans="2:9" x14ac:dyDescent="0.2">
      <c r="B332" t="s">
        <v>5</v>
      </c>
      <c r="E332" s="8">
        <v>514.93999999999994</v>
      </c>
    </row>
    <row r="333" spans="2:9" x14ac:dyDescent="0.2">
      <c r="B333" t="s">
        <v>6</v>
      </c>
      <c r="E333" s="8">
        <v>302.45</v>
      </c>
    </row>
    <row r="334" spans="2:9" x14ac:dyDescent="0.2">
      <c r="B334" t="s">
        <v>7</v>
      </c>
      <c r="E334" s="8">
        <v>93.440000000000012</v>
      </c>
    </row>
    <row r="335" spans="2:9" x14ac:dyDescent="0.2">
      <c r="B335" t="s">
        <v>8</v>
      </c>
      <c r="E335" s="8">
        <v>21.82</v>
      </c>
    </row>
    <row r="336" spans="2:9" x14ac:dyDescent="0.2">
      <c r="B336" t="s">
        <v>9</v>
      </c>
      <c r="E336" s="8">
        <v>362.40999999999997</v>
      </c>
    </row>
    <row r="337" spans="2:5" ht="14.25" x14ac:dyDescent="0.2">
      <c r="B337" s="9"/>
      <c r="E337" s="10">
        <f>SUM(E330:E336)</f>
        <v>2846.0099999999998</v>
      </c>
    </row>
    <row r="339" spans="2:5" x14ac:dyDescent="0.2">
      <c r="B339" s="7" t="s">
        <v>10</v>
      </c>
    </row>
    <row r="340" spans="2:5" x14ac:dyDescent="0.2">
      <c r="B340" s="11" t="s">
        <v>11</v>
      </c>
      <c r="C340" s="12">
        <v>26.580000000000002</v>
      </c>
    </row>
    <row r="342" spans="2:5" x14ac:dyDescent="0.2">
      <c r="B342" t="s">
        <v>3</v>
      </c>
      <c r="E342" s="8">
        <v>691.21</v>
      </c>
    </row>
    <row r="343" spans="2:5" x14ac:dyDescent="0.2">
      <c r="B343" t="s">
        <v>4</v>
      </c>
      <c r="E343" s="8">
        <f>C325*C340</f>
        <v>265.8</v>
      </c>
    </row>
    <row r="344" spans="2:5" x14ac:dyDescent="0.2">
      <c r="B344" t="s">
        <v>5</v>
      </c>
      <c r="E344" s="8">
        <v>514.93999999999994</v>
      </c>
    </row>
    <row r="345" spans="2:5" x14ac:dyDescent="0.2">
      <c r="B345" t="s">
        <v>6</v>
      </c>
      <c r="E345" s="8">
        <v>302.45</v>
      </c>
    </row>
    <row r="346" spans="2:5" x14ac:dyDescent="0.2">
      <c r="B346" t="s">
        <v>7</v>
      </c>
      <c r="E346" s="8">
        <v>93.440000000000012</v>
      </c>
    </row>
    <row r="347" spans="2:5" ht="14.25" x14ac:dyDescent="0.2">
      <c r="B347" s="9"/>
      <c r="E347" s="13">
        <f>SUM(E342:E346)</f>
        <v>1867.84</v>
      </c>
    </row>
    <row r="349" spans="2:5" x14ac:dyDescent="0.2">
      <c r="B349" s="14" t="s">
        <v>12</v>
      </c>
    </row>
    <row r="350" spans="2:5" x14ac:dyDescent="0.2">
      <c r="B350" t="s">
        <v>13</v>
      </c>
      <c r="E350" s="8">
        <v>38.83</v>
      </c>
    </row>
    <row r="351" spans="2:5" x14ac:dyDescent="0.2">
      <c r="B351" t="s">
        <v>14</v>
      </c>
      <c r="E351" s="8">
        <v>93.070000000000007</v>
      </c>
    </row>
    <row r="352" spans="2:5" x14ac:dyDescent="0.2">
      <c r="B352" t="s">
        <v>15</v>
      </c>
      <c r="E352" s="8">
        <v>97.100000000000009</v>
      </c>
    </row>
    <row r="353" spans="2:9" x14ac:dyDescent="0.2">
      <c r="B353" t="s">
        <v>16</v>
      </c>
      <c r="E353" s="8">
        <v>132.97999999999999</v>
      </c>
    </row>
    <row r="355" spans="2:9" x14ac:dyDescent="0.2">
      <c r="B355" s="14" t="s">
        <v>17</v>
      </c>
    </row>
    <row r="356" spans="2:9" x14ac:dyDescent="0.2">
      <c r="B356" t="s">
        <v>18</v>
      </c>
      <c r="E356" s="8">
        <v>56.82</v>
      </c>
    </row>
    <row r="357" spans="2:9" x14ac:dyDescent="0.2">
      <c r="B357" t="s">
        <v>19</v>
      </c>
      <c r="E357" s="8">
        <v>18.96</v>
      </c>
    </row>
    <row r="358" spans="2:9" x14ac:dyDescent="0.2">
      <c r="B358" t="s">
        <v>20</v>
      </c>
      <c r="E358" s="8">
        <v>71.02000000000001</v>
      </c>
    </row>
    <row r="359" spans="2:9" x14ac:dyDescent="0.2">
      <c r="B359" t="s">
        <v>21</v>
      </c>
      <c r="E359" s="8">
        <v>23.700000000000003</v>
      </c>
    </row>
    <row r="360" spans="2:9" ht="13.5" thickBot="1" x14ac:dyDescent="0.25"/>
    <row r="361" spans="2:9" ht="16.5" thickTop="1" thickBot="1" x14ac:dyDescent="0.3">
      <c r="B361" s="5" t="s">
        <v>67</v>
      </c>
      <c r="E361" s="15">
        <f>12*E337+2*E347</f>
        <v>37887.799999999996</v>
      </c>
    </row>
    <row r="362" spans="2:9" ht="23.25" thickTop="1" x14ac:dyDescent="0.2">
      <c r="B362" s="16" t="s">
        <v>23</v>
      </c>
    </row>
    <row r="364" spans="2:9" x14ac:dyDescent="0.2">
      <c r="B364" s="17"/>
      <c r="C364" s="17"/>
      <c r="D364" s="17"/>
      <c r="E364" s="17"/>
      <c r="F364" s="17"/>
      <c r="G364" s="17"/>
      <c r="H364" s="17"/>
      <c r="I364" s="17"/>
    </row>
    <row r="366" spans="2:9" ht="22.5" customHeight="1" x14ac:dyDescent="0.3">
      <c r="B366" s="1" t="s">
        <v>66</v>
      </c>
    </row>
    <row r="368" spans="2:9" x14ac:dyDescent="0.2">
      <c r="B368" s="2" t="s">
        <v>0</v>
      </c>
      <c r="C368" s="3">
        <v>10</v>
      </c>
    </row>
    <row r="369" spans="2:5" x14ac:dyDescent="0.2">
      <c r="B369" s="2"/>
      <c r="C369" s="4"/>
    </row>
    <row r="370" spans="2:5" x14ac:dyDescent="0.2">
      <c r="B370" s="5" t="s">
        <v>1</v>
      </c>
      <c r="C370" s="6">
        <v>42.65</v>
      </c>
    </row>
    <row r="371" spans="2:5" x14ac:dyDescent="0.2">
      <c r="B371" s="2"/>
    </row>
    <row r="372" spans="2:5" x14ac:dyDescent="0.2">
      <c r="B372" s="7" t="s">
        <v>2</v>
      </c>
    </row>
    <row r="373" spans="2:5" x14ac:dyDescent="0.2">
      <c r="B373" t="s">
        <v>3</v>
      </c>
      <c r="E373" s="8">
        <v>1109.05</v>
      </c>
    </row>
    <row r="374" spans="2:5" x14ac:dyDescent="0.2">
      <c r="B374" t="s">
        <v>4</v>
      </c>
      <c r="E374" s="8">
        <f>C368*C370</f>
        <v>426.5</v>
      </c>
    </row>
    <row r="375" spans="2:5" x14ac:dyDescent="0.2">
      <c r="B375" t="s">
        <v>5</v>
      </c>
      <c r="E375" s="8">
        <v>509.84</v>
      </c>
    </row>
    <row r="376" spans="2:5" x14ac:dyDescent="0.2">
      <c r="B376" t="s">
        <v>6</v>
      </c>
      <c r="E376" s="8">
        <v>299.45</v>
      </c>
    </row>
    <row r="377" spans="2:5" x14ac:dyDescent="0.2">
      <c r="B377" t="s">
        <v>7</v>
      </c>
      <c r="E377" s="8">
        <v>92.51</v>
      </c>
    </row>
    <row r="378" spans="2:5" x14ac:dyDescent="0.2">
      <c r="B378" t="s">
        <v>8</v>
      </c>
      <c r="E378" s="8">
        <v>21.6</v>
      </c>
    </row>
    <row r="379" spans="2:5" x14ac:dyDescent="0.2">
      <c r="B379" t="s">
        <v>9</v>
      </c>
      <c r="E379" s="8">
        <v>358.82</v>
      </c>
    </row>
    <row r="380" spans="2:5" ht="14.25" x14ac:dyDescent="0.2">
      <c r="B380" s="9"/>
      <c r="E380" s="10">
        <f>SUM(E373:E379)</f>
        <v>2817.77</v>
      </c>
    </row>
    <row r="382" spans="2:5" x14ac:dyDescent="0.2">
      <c r="B382" s="7" t="s">
        <v>10</v>
      </c>
    </row>
    <row r="383" spans="2:5" x14ac:dyDescent="0.2">
      <c r="B383" s="11" t="s">
        <v>11</v>
      </c>
      <c r="C383" s="12">
        <v>26.31</v>
      </c>
    </row>
    <row r="385" spans="2:5" x14ac:dyDescent="0.2">
      <c r="B385" t="s">
        <v>3</v>
      </c>
      <c r="E385" s="8">
        <v>684.36</v>
      </c>
    </row>
    <row r="386" spans="2:5" x14ac:dyDescent="0.2">
      <c r="B386" t="s">
        <v>4</v>
      </c>
      <c r="E386" s="8">
        <f>C368*C383</f>
        <v>263.09999999999997</v>
      </c>
    </row>
    <row r="387" spans="2:5" x14ac:dyDescent="0.2">
      <c r="B387" t="s">
        <v>5</v>
      </c>
      <c r="E387" s="8">
        <v>509.84</v>
      </c>
    </row>
    <row r="388" spans="2:5" x14ac:dyDescent="0.2">
      <c r="B388" t="s">
        <v>6</v>
      </c>
      <c r="E388" s="8">
        <v>299.45</v>
      </c>
    </row>
    <row r="389" spans="2:5" x14ac:dyDescent="0.2">
      <c r="B389" t="s">
        <v>7</v>
      </c>
      <c r="E389" s="8">
        <v>92.51</v>
      </c>
    </row>
    <row r="390" spans="2:5" ht="14.25" x14ac:dyDescent="0.2">
      <c r="B390" s="9"/>
      <c r="E390" s="13">
        <f>SUM(E385:E389)</f>
        <v>1849.26</v>
      </c>
    </row>
    <row r="392" spans="2:5" x14ac:dyDescent="0.2">
      <c r="B392" s="14" t="s">
        <v>12</v>
      </c>
    </row>
    <row r="393" spans="2:5" x14ac:dyDescent="0.2">
      <c r="B393" t="s">
        <v>13</v>
      </c>
      <c r="E393" s="8">
        <v>38.44</v>
      </c>
    </row>
    <row r="394" spans="2:5" x14ac:dyDescent="0.2">
      <c r="B394" t="s">
        <v>14</v>
      </c>
      <c r="E394" s="8">
        <v>92.14</v>
      </c>
    </row>
    <row r="395" spans="2:5" x14ac:dyDescent="0.2">
      <c r="B395" t="s">
        <v>15</v>
      </c>
      <c r="E395" s="8">
        <v>96.13</v>
      </c>
    </row>
    <row r="396" spans="2:5" x14ac:dyDescent="0.2">
      <c r="B396" t="s">
        <v>16</v>
      </c>
      <c r="E396" s="8">
        <v>131.66</v>
      </c>
    </row>
    <row r="398" spans="2:5" x14ac:dyDescent="0.2">
      <c r="B398" s="14" t="s">
        <v>17</v>
      </c>
    </row>
    <row r="399" spans="2:5" x14ac:dyDescent="0.2">
      <c r="B399" t="s">
        <v>18</v>
      </c>
      <c r="E399" s="8">
        <v>56.25</v>
      </c>
    </row>
    <row r="400" spans="2:5" x14ac:dyDescent="0.2">
      <c r="B400" t="s">
        <v>19</v>
      </c>
      <c r="E400" s="8">
        <v>18.77</v>
      </c>
    </row>
    <row r="401" spans="2:9" x14ac:dyDescent="0.2">
      <c r="B401" t="s">
        <v>20</v>
      </c>
      <c r="E401" s="8">
        <v>70.31</v>
      </c>
    </row>
    <row r="402" spans="2:9" x14ac:dyDescent="0.2">
      <c r="B402" t="s">
        <v>21</v>
      </c>
      <c r="E402" s="8">
        <v>23.46</v>
      </c>
    </row>
    <row r="403" spans="2:9" ht="13.5" thickBot="1" x14ac:dyDescent="0.25"/>
    <row r="404" spans="2:9" ht="16.5" thickTop="1" thickBot="1" x14ac:dyDescent="0.3">
      <c r="B404" s="5" t="s">
        <v>68</v>
      </c>
      <c r="E404" s="15">
        <f>12*E380+2*E390</f>
        <v>37511.759999999995</v>
      </c>
    </row>
    <row r="405" spans="2:9" ht="23.25" thickTop="1" x14ac:dyDescent="0.2">
      <c r="B405" s="16" t="s">
        <v>23</v>
      </c>
    </row>
    <row r="407" spans="2:9" x14ac:dyDescent="0.2">
      <c r="B407" s="17"/>
      <c r="C407" s="17"/>
      <c r="D407" s="17"/>
      <c r="E407" s="17"/>
      <c r="F407" s="17"/>
      <c r="G407" s="17"/>
      <c r="H407" s="17"/>
      <c r="I407" s="17"/>
    </row>
    <row r="409" spans="2:9" ht="20.25" x14ac:dyDescent="0.3">
      <c r="B409" s="1" t="s">
        <v>24</v>
      </c>
    </row>
    <row r="411" spans="2:9" x14ac:dyDescent="0.2">
      <c r="B411" s="2" t="s">
        <v>0</v>
      </c>
      <c r="C411" s="18">
        <v>9</v>
      </c>
    </row>
    <row r="412" spans="2:9" x14ac:dyDescent="0.2">
      <c r="B412" s="2"/>
      <c r="C412" s="4"/>
    </row>
    <row r="413" spans="2:9" x14ac:dyDescent="0.2">
      <c r="B413" s="5" t="s">
        <v>25</v>
      </c>
      <c r="C413" s="6">
        <v>42.65</v>
      </c>
    </row>
    <row r="414" spans="2:9" x14ac:dyDescent="0.2">
      <c r="B414" s="2"/>
    </row>
    <row r="415" spans="2:9" x14ac:dyDescent="0.2">
      <c r="B415" s="19" t="s">
        <v>2</v>
      </c>
      <c r="C415" s="20"/>
      <c r="D415" s="20"/>
      <c r="E415" s="21" t="s">
        <v>24</v>
      </c>
      <c r="F415" s="22"/>
      <c r="G415" s="20"/>
      <c r="H415" s="22"/>
      <c r="I415" s="22"/>
    </row>
    <row r="416" spans="2:9" x14ac:dyDescent="0.2">
      <c r="B416" t="s">
        <v>3</v>
      </c>
      <c r="E416" s="23">
        <v>1109.05</v>
      </c>
      <c r="F416" s="8"/>
      <c r="G416" s="24"/>
      <c r="H416" s="25"/>
      <c r="I416" s="26"/>
    </row>
    <row r="417" spans="2:9" x14ac:dyDescent="0.2">
      <c r="B417" t="s">
        <v>4</v>
      </c>
      <c r="E417" s="23">
        <f>C411*C413</f>
        <v>383.84999999999997</v>
      </c>
      <c r="F417" s="8"/>
      <c r="G417" s="24"/>
      <c r="H417" s="25"/>
      <c r="I417" s="26"/>
    </row>
    <row r="418" spans="2:9" x14ac:dyDescent="0.2">
      <c r="B418" t="s">
        <v>5</v>
      </c>
      <c r="E418" s="23">
        <v>509.84</v>
      </c>
      <c r="F418" s="8"/>
      <c r="G418" s="24"/>
      <c r="H418" s="25"/>
      <c r="I418" s="26"/>
    </row>
    <row r="419" spans="2:9" x14ac:dyDescent="0.2">
      <c r="B419" t="s">
        <v>6</v>
      </c>
      <c r="E419" s="23">
        <v>299.45</v>
      </c>
      <c r="F419" s="8"/>
      <c r="G419" s="24"/>
      <c r="H419" s="25"/>
      <c r="I419" s="26"/>
    </row>
    <row r="420" spans="2:9" x14ac:dyDescent="0.2">
      <c r="B420" t="s">
        <v>7</v>
      </c>
      <c r="E420" s="23">
        <v>92.51</v>
      </c>
      <c r="F420" s="8"/>
      <c r="G420" s="24"/>
      <c r="H420" s="25"/>
      <c r="I420" s="26"/>
    </row>
    <row r="421" spans="2:9" x14ac:dyDescent="0.2">
      <c r="B421" t="s">
        <v>8</v>
      </c>
      <c r="E421" s="23">
        <v>21.6</v>
      </c>
      <c r="F421" s="8"/>
      <c r="G421" s="24"/>
      <c r="H421" s="25"/>
      <c r="I421" s="26"/>
    </row>
    <row r="422" spans="2:9" x14ac:dyDescent="0.2">
      <c r="B422" t="s">
        <v>9</v>
      </c>
      <c r="E422" s="23">
        <v>358.82</v>
      </c>
      <c r="F422" s="8"/>
      <c r="G422" s="24"/>
      <c r="H422" s="25"/>
      <c r="I422" s="26"/>
    </row>
    <row r="423" spans="2:9" ht="15" x14ac:dyDescent="0.25">
      <c r="B423" s="9"/>
      <c r="C423" s="9"/>
      <c r="D423" s="9"/>
      <c r="E423" s="27">
        <f>SUM(E416:E422)</f>
        <v>2775.12</v>
      </c>
      <c r="F423" s="28"/>
      <c r="G423" s="29"/>
      <c r="H423" s="30"/>
      <c r="I423" s="30"/>
    </row>
    <row r="425" spans="2:9" x14ac:dyDescent="0.2">
      <c r="B425" s="5" t="s">
        <v>26</v>
      </c>
      <c r="C425" s="6">
        <v>26.31</v>
      </c>
      <c r="D425" s="5"/>
      <c r="E425" s="5" t="s">
        <v>27</v>
      </c>
      <c r="F425" s="6">
        <v>684.36</v>
      </c>
    </row>
    <row r="427" spans="2:9" x14ac:dyDescent="0.2">
      <c r="B427" s="31" t="s">
        <v>10</v>
      </c>
      <c r="D427" s="20"/>
      <c r="E427" s="32" t="s">
        <v>28</v>
      </c>
      <c r="F427" s="22" t="s">
        <v>29</v>
      </c>
      <c r="G427" s="22"/>
      <c r="H427" s="22"/>
      <c r="I427" s="22"/>
    </row>
    <row r="428" spans="2:9" x14ac:dyDescent="0.2">
      <c r="B428" t="s">
        <v>3</v>
      </c>
      <c r="E428" s="8">
        <v>684.36</v>
      </c>
      <c r="F428" s="33">
        <v>0</v>
      </c>
      <c r="H428" s="25"/>
      <c r="I428" s="26"/>
    </row>
    <row r="429" spans="2:9" x14ac:dyDescent="0.2">
      <c r="B429" t="s">
        <v>4</v>
      </c>
      <c r="E429" s="8">
        <f>C411*C425</f>
        <v>236.79</v>
      </c>
      <c r="F429" s="33">
        <v>0</v>
      </c>
      <c r="H429" s="25"/>
      <c r="I429" s="26"/>
    </row>
    <row r="430" spans="2:9" x14ac:dyDescent="0.2">
      <c r="B430" t="s">
        <v>5</v>
      </c>
      <c r="E430" s="8">
        <v>509.84</v>
      </c>
      <c r="F430" s="33">
        <v>0</v>
      </c>
      <c r="H430" s="25"/>
      <c r="I430" s="26"/>
    </row>
    <row r="431" spans="2:9" ht="14.25" x14ac:dyDescent="0.2">
      <c r="B431" t="s">
        <v>6</v>
      </c>
      <c r="C431" s="9"/>
      <c r="E431" s="8">
        <v>299.45</v>
      </c>
      <c r="F431" s="33">
        <v>0</v>
      </c>
      <c r="H431" s="25"/>
      <c r="I431" s="26"/>
    </row>
    <row r="432" spans="2:9" x14ac:dyDescent="0.2">
      <c r="B432" t="s">
        <v>7</v>
      </c>
      <c r="E432" s="8">
        <v>92.51</v>
      </c>
      <c r="F432" s="33">
        <v>0</v>
      </c>
      <c r="H432" s="25"/>
      <c r="I432" s="26"/>
    </row>
    <row r="433" spans="2:9" ht="15" x14ac:dyDescent="0.25">
      <c r="B433" s="9"/>
      <c r="D433" s="9"/>
      <c r="E433" s="28">
        <f>SUM(E428:E432)</f>
        <v>1822.95</v>
      </c>
      <c r="F433" s="34">
        <f>SUM(F428:F432)</f>
        <v>0</v>
      </c>
      <c r="G433" s="9"/>
      <c r="H433" s="9"/>
      <c r="I433" s="30"/>
    </row>
    <row r="435" spans="2:9" x14ac:dyDescent="0.2">
      <c r="B435" s="14" t="s">
        <v>12</v>
      </c>
      <c r="D435" s="20"/>
      <c r="E435" s="32" t="s">
        <v>24</v>
      </c>
      <c r="F435" s="22"/>
      <c r="G435" s="22"/>
      <c r="H435" s="22"/>
      <c r="I435" s="22"/>
    </row>
    <row r="436" spans="2:9" x14ac:dyDescent="0.2">
      <c r="B436" t="s">
        <v>13</v>
      </c>
      <c r="E436" s="35">
        <v>38.44</v>
      </c>
      <c r="F436" s="8"/>
      <c r="G436" s="36"/>
      <c r="H436" s="25"/>
      <c r="I436" s="26"/>
    </row>
    <row r="437" spans="2:9" x14ac:dyDescent="0.2">
      <c r="B437" t="s">
        <v>14</v>
      </c>
      <c r="E437" s="35">
        <v>92.14</v>
      </c>
      <c r="F437" s="8"/>
      <c r="G437" s="36"/>
      <c r="H437" s="25"/>
      <c r="I437" s="26"/>
    </row>
    <row r="438" spans="2:9" x14ac:dyDescent="0.2">
      <c r="B438" t="s">
        <v>15</v>
      </c>
      <c r="E438" s="35">
        <v>96.13</v>
      </c>
      <c r="F438" s="8"/>
      <c r="G438" s="36"/>
      <c r="H438" s="25"/>
      <c r="I438" s="26"/>
    </row>
    <row r="439" spans="2:9" x14ac:dyDescent="0.2">
      <c r="B439" t="s">
        <v>16</v>
      </c>
      <c r="E439" s="35">
        <v>131.66</v>
      </c>
      <c r="F439" s="8"/>
      <c r="G439" s="36"/>
      <c r="H439" s="25"/>
      <c r="I439" s="26"/>
    </row>
    <row r="441" spans="2:9" x14ac:dyDescent="0.2">
      <c r="B441" s="14" t="s">
        <v>17</v>
      </c>
      <c r="D441" s="20"/>
      <c r="E441" s="32" t="s">
        <v>24</v>
      </c>
      <c r="F441" s="22"/>
      <c r="G441" s="22"/>
      <c r="H441" s="22"/>
      <c r="I441" s="22"/>
    </row>
    <row r="442" spans="2:9" x14ac:dyDescent="0.2">
      <c r="B442" t="s">
        <v>18</v>
      </c>
      <c r="E442" s="35">
        <v>56.25</v>
      </c>
      <c r="F442" s="8"/>
      <c r="H442" s="25"/>
      <c r="I442" s="26"/>
    </row>
    <row r="443" spans="2:9" x14ac:dyDescent="0.2">
      <c r="B443" t="s">
        <v>19</v>
      </c>
      <c r="E443" s="35">
        <v>18.77</v>
      </c>
      <c r="F443" s="8"/>
      <c r="H443" s="25"/>
      <c r="I443" s="26"/>
    </row>
    <row r="444" spans="2:9" x14ac:dyDescent="0.2">
      <c r="B444" t="s">
        <v>20</v>
      </c>
      <c r="E444" s="35">
        <v>70.31</v>
      </c>
      <c r="F444" s="8"/>
      <c r="H444" s="25"/>
      <c r="I444" s="26"/>
    </row>
    <row r="445" spans="2:9" x14ac:dyDescent="0.2">
      <c r="B445" t="s">
        <v>21</v>
      </c>
      <c r="E445" s="35">
        <v>23.46</v>
      </c>
      <c r="F445" s="37"/>
      <c r="H445" s="25"/>
      <c r="I445" s="26"/>
    </row>
    <row r="446" spans="2:9" ht="13.5" thickBot="1" x14ac:dyDescent="0.25"/>
    <row r="447" spans="2:9" ht="16.5" thickTop="1" thickBot="1" x14ac:dyDescent="0.3">
      <c r="B447" s="5" t="s">
        <v>30</v>
      </c>
      <c r="E447" s="15">
        <f>12*E423+2*E433</f>
        <v>36947.340000000004</v>
      </c>
    </row>
    <row r="448" spans="2:9" ht="24" thickTop="1" thickBot="1" x14ac:dyDescent="0.25">
      <c r="B448" s="16" t="s">
        <v>23</v>
      </c>
      <c r="E448" s="38"/>
    </row>
    <row r="449" spans="1:11" ht="13.5" thickTop="1" x14ac:dyDescent="0.2">
      <c r="E449" s="38"/>
      <c r="F449" s="39" t="s">
        <v>31</v>
      </c>
      <c r="G449" s="40">
        <f>E452/E447</f>
        <v>0.95066085948271228</v>
      </c>
      <c r="H449" s="41" t="s">
        <v>32</v>
      </c>
    </row>
    <row r="450" spans="1:11" ht="13.5" thickBot="1" x14ac:dyDescent="0.25">
      <c r="E450" s="38"/>
      <c r="F450" s="42">
        <f>E447-E452</f>
        <v>1822.9500000000044</v>
      </c>
      <c r="G450" s="43"/>
      <c r="H450" s="44">
        <f>1-G449</f>
        <v>4.9339140517287716E-2</v>
      </c>
    </row>
    <row r="451" spans="1:11" ht="14.25" thickTop="1" thickBot="1" x14ac:dyDescent="0.25">
      <c r="E451" s="38"/>
    </row>
    <row r="452" spans="1:11" ht="16.5" thickTop="1" thickBot="1" x14ac:dyDescent="0.3">
      <c r="B452" s="11" t="s">
        <v>33</v>
      </c>
      <c r="C452" s="11"/>
      <c r="D452" s="11"/>
      <c r="E452" s="45">
        <f>12*E423+E433</f>
        <v>35124.39</v>
      </c>
      <c r="K452" s="36"/>
    </row>
    <row r="453" spans="1:11" ht="23.25" thickTop="1" x14ac:dyDescent="0.2">
      <c r="B453" s="16" t="s">
        <v>23</v>
      </c>
    </row>
    <row r="454" spans="1:11" x14ac:dyDescent="0.2">
      <c r="K454" s="46"/>
    </row>
    <row r="455" spans="1:11" hidden="1" x14ac:dyDescent="0.2">
      <c r="C455" s="26">
        <f>E447/1568</f>
        <v>23.563354591836738</v>
      </c>
      <c r="D455" s="26">
        <f>E447/1680</f>
        <v>21.992464285714288</v>
      </c>
      <c r="E455" s="26">
        <f>E452/1680</f>
        <v>20.907374999999998</v>
      </c>
      <c r="F455">
        <f>E455/C455</f>
        <v>0.88728346885053144</v>
      </c>
      <c r="G455">
        <f>D455/C455</f>
        <v>0.93333333333333324</v>
      </c>
      <c r="H455">
        <f>E452/E559</f>
        <v>0.88100296373289888</v>
      </c>
      <c r="K455" s="46"/>
    </row>
    <row r="456" spans="1:11" ht="13.5" thickBot="1" x14ac:dyDescent="0.25">
      <c r="C456" s="26"/>
      <c r="D456" s="26"/>
      <c r="E456" s="26"/>
      <c r="K456" s="46"/>
    </row>
    <row r="457" spans="1:11" ht="15.75" thickTop="1" x14ac:dyDescent="0.25">
      <c r="B457" s="47" t="s">
        <v>34</v>
      </c>
      <c r="C457" s="48" t="s">
        <v>35</v>
      </c>
      <c r="D457" s="49" t="s">
        <v>36</v>
      </c>
      <c r="E457" s="50"/>
      <c r="F457" s="50"/>
      <c r="G457" s="51"/>
      <c r="H457" s="52">
        <f>1-G455</f>
        <v>6.6666666666666763E-2</v>
      </c>
      <c r="K457" s="46"/>
    </row>
    <row r="458" spans="1:11" ht="15" x14ac:dyDescent="0.25">
      <c r="B458" s="47" t="s">
        <v>37</v>
      </c>
      <c r="C458" s="53"/>
      <c r="D458" s="54"/>
      <c r="E458" s="54"/>
      <c r="F458" s="54"/>
      <c r="G458" s="54"/>
      <c r="H458" s="55"/>
      <c r="K458" s="46"/>
    </row>
    <row r="459" spans="1:11" ht="15.75" thickBot="1" x14ac:dyDescent="0.3">
      <c r="B459" s="47" t="s">
        <v>38</v>
      </c>
      <c r="C459" s="56" t="s">
        <v>39</v>
      </c>
      <c r="D459" s="57" t="s">
        <v>40</v>
      </c>
      <c r="E459" s="58"/>
      <c r="F459" s="58"/>
      <c r="G459" s="59"/>
      <c r="H459" s="60">
        <f>1-G454</f>
        <v>1</v>
      </c>
      <c r="K459" s="46"/>
    </row>
    <row r="460" spans="1:11" ht="13.5" thickTop="1" x14ac:dyDescent="0.2"/>
    <row r="462" spans="1:11" ht="13.5" thickBot="1" x14ac:dyDescent="0.25"/>
    <row r="463" spans="1:11" s="65" customFormat="1" ht="21.75" thickTop="1" thickBot="1" x14ac:dyDescent="0.35">
      <c r="A463"/>
      <c r="B463" s="61" t="s">
        <v>41</v>
      </c>
      <c r="C463" s="62"/>
      <c r="D463" s="62"/>
      <c r="E463" s="62"/>
      <c r="F463" s="63">
        <f>E559-E452</f>
        <v>4744.25</v>
      </c>
      <c r="G463" s="62"/>
      <c r="H463" s="64">
        <f>1-H455</f>
        <v>0.11899703626710112</v>
      </c>
    </row>
    <row r="464" spans="1:11" ht="13.5" thickTop="1" x14ac:dyDescent="0.2"/>
    <row r="465" spans="1:9" ht="20.25" x14ac:dyDescent="0.3">
      <c r="A465" s="65"/>
      <c r="B465" s="17"/>
      <c r="C465" s="17"/>
      <c r="D465" s="17"/>
      <c r="E465" s="17"/>
      <c r="F465" s="17"/>
      <c r="G465" s="17"/>
      <c r="H465" s="17"/>
      <c r="I465" s="17"/>
    </row>
    <row r="467" spans="1:9" ht="22.5" customHeight="1" x14ac:dyDescent="0.3">
      <c r="B467" s="1" t="s">
        <v>42</v>
      </c>
    </row>
    <row r="469" spans="1:9" x14ac:dyDescent="0.2">
      <c r="B469" s="2" t="s">
        <v>0</v>
      </c>
      <c r="C469" s="3">
        <v>9</v>
      </c>
    </row>
    <row r="470" spans="1:9" x14ac:dyDescent="0.2">
      <c r="B470" s="2"/>
      <c r="C470" s="4"/>
    </row>
    <row r="471" spans="1:9" x14ac:dyDescent="0.2">
      <c r="B471" s="5" t="s">
        <v>1</v>
      </c>
      <c r="C471" s="6">
        <v>42.65</v>
      </c>
    </row>
    <row r="472" spans="1:9" x14ac:dyDescent="0.2">
      <c r="B472" s="2"/>
    </row>
    <row r="473" spans="1:9" x14ac:dyDescent="0.2">
      <c r="B473" s="7" t="s">
        <v>2</v>
      </c>
    </row>
    <row r="474" spans="1:9" x14ac:dyDescent="0.2">
      <c r="B474" t="s">
        <v>3</v>
      </c>
      <c r="E474" s="8">
        <v>1109.05</v>
      </c>
    </row>
    <row r="475" spans="1:9" x14ac:dyDescent="0.2">
      <c r="B475" t="s">
        <v>4</v>
      </c>
      <c r="E475" s="8">
        <f>C469*C471</f>
        <v>383.84999999999997</v>
      </c>
    </row>
    <row r="476" spans="1:9" x14ac:dyDescent="0.2">
      <c r="B476" t="s">
        <v>5</v>
      </c>
      <c r="E476" s="8">
        <v>509.84</v>
      </c>
    </row>
    <row r="477" spans="1:9" x14ac:dyDescent="0.2">
      <c r="B477" t="s">
        <v>6</v>
      </c>
      <c r="E477" s="8">
        <v>299.45</v>
      </c>
    </row>
    <row r="478" spans="1:9" x14ac:dyDescent="0.2">
      <c r="B478" t="s">
        <v>7</v>
      </c>
      <c r="E478" s="8">
        <v>92.51</v>
      </c>
    </row>
    <row r="479" spans="1:9" x14ac:dyDescent="0.2">
      <c r="B479" t="s">
        <v>8</v>
      </c>
      <c r="E479" s="8">
        <v>21.6</v>
      </c>
    </row>
    <row r="480" spans="1:9" x14ac:dyDescent="0.2">
      <c r="B480" t="s">
        <v>9</v>
      </c>
      <c r="E480" s="8">
        <v>358.82</v>
      </c>
    </row>
    <row r="481" spans="2:5" ht="14.25" x14ac:dyDescent="0.2">
      <c r="B481" s="9"/>
      <c r="E481" s="10">
        <f>SUM(E474:E480)</f>
        <v>2775.12</v>
      </c>
    </row>
    <row r="483" spans="2:5" x14ac:dyDescent="0.2">
      <c r="B483" s="7" t="s">
        <v>10</v>
      </c>
    </row>
    <row r="484" spans="2:5" x14ac:dyDescent="0.2">
      <c r="B484" s="11" t="s">
        <v>11</v>
      </c>
      <c r="C484" s="12">
        <v>26.31</v>
      </c>
    </row>
    <row r="486" spans="2:5" x14ac:dyDescent="0.2">
      <c r="B486" t="s">
        <v>3</v>
      </c>
      <c r="E486" s="8">
        <v>684.36</v>
      </c>
    </row>
    <row r="487" spans="2:5" x14ac:dyDescent="0.2">
      <c r="B487" t="s">
        <v>4</v>
      </c>
      <c r="E487" s="8">
        <f>C469*C484</f>
        <v>236.79</v>
      </c>
    </row>
    <row r="488" spans="2:5" x14ac:dyDescent="0.2">
      <c r="B488" t="s">
        <v>5</v>
      </c>
      <c r="E488" s="8">
        <v>509.84</v>
      </c>
    </row>
    <row r="489" spans="2:5" x14ac:dyDescent="0.2">
      <c r="B489" t="s">
        <v>6</v>
      </c>
      <c r="E489" s="8">
        <v>299.45</v>
      </c>
    </row>
    <row r="490" spans="2:5" x14ac:dyDescent="0.2">
      <c r="B490" t="s">
        <v>7</v>
      </c>
      <c r="E490" s="8">
        <v>92.51</v>
      </c>
    </row>
    <row r="491" spans="2:5" ht="14.25" x14ac:dyDescent="0.2">
      <c r="B491" s="9"/>
      <c r="E491" s="13">
        <f>SUM(E486:E490)</f>
        <v>1822.95</v>
      </c>
    </row>
    <row r="493" spans="2:5" x14ac:dyDescent="0.2">
      <c r="B493" s="14" t="s">
        <v>12</v>
      </c>
    </row>
    <row r="494" spans="2:5" x14ac:dyDescent="0.2">
      <c r="B494" t="s">
        <v>13</v>
      </c>
      <c r="E494" s="8">
        <v>38.44</v>
      </c>
    </row>
    <row r="495" spans="2:5" x14ac:dyDescent="0.2">
      <c r="B495" t="s">
        <v>14</v>
      </c>
      <c r="E495" s="8">
        <v>92.14</v>
      </c>
    </row>
    <row r="496" spans="2:5" x14ac:dyDescent="0.2">
      <c r="B496" t="s">
        <v>15</v>
      </c>
      <c r="E496" s="8">
        <v>96.13</v>
      </c>
    </row>
    <row r="497" spans="2:5" x14ac:dyDescent="0.2">
      <c r="B497" t="s">
        <v>16</v>
      </c>
      <c r="E497" s="8">
        <v>131.66</v>
      </c>
    </row>
    <row r="499" spans="2:5" x14ac:dyDescent="0.2">
      <c r="B499" s="14" t="s">
        <v>17</v>
      </c>
    </row>
    <row r="500" spans="2:5" x14ac:dyDescent="0.2">
      <c r="B500" t="s">
        <v>18</v>
      </c>
      <c r="E500" s="8">
        <v>56.25</v>
      </c>
    </row>
    <row r="501" spans="2:5" x14ac:dyDescent="0.2">
      <c r="B501" t="s">
        <v>19</v>
      </c>
      <c r="E501" s="8">
        <v>18.77</v>
      </c>
    </row>
    <row r="502" spans="2:5" x14ac:dyDescent="0.2">
      <c r="B502" t="s">
        <v>20</v>
      </c>
      <c r="E502" s="8">
        <v>70.31</v>
      </c>
    </row>
    <row r="503" spans="2:5" x14ac:dyDescent="0.2">
      <c r="B503" t="s">
        <v>21</v>
      </c>
      <c r="E503" s="8">
        <v>23.46</v>
      </c>
    </row>
    <row r="504" spans="2:5" ht="13.5" thickBot="1" x14ac:dyDescent="0.25"/>
    <row r="505" spans="2:5" ht="16.5" thickTop="1" thickBot="1" x14ac:dyDescent="0.3">
      <c r="B505" s="5" t="s">
        <v>43</v>
      </c>
      <c r="E505" s="15">
        <f>12*E481+2*E491</f>
        <v>36947.340000000004</v>
      </c>
    </row>
    <row r="506" spans="2:5" ht="23.25" thickTop="1" x14ac:dyDescent="0.2">
      <c r="B506" s="16" t="s">
        <v>23</v>
      </c>
    </row>
    <row r="508" spans="2:5" ht="13.5" thickBot="1" x14ac:dyDescent="0.25"/>
    <row r="509" spans="2:5" ht="16.5" thickTop="1" thickBot="1" x14ac:dyDescent="0.3">
      <c r="B509" s="11" t="s">
        <v>44</v>
      </c>
      <c r="C509" s="11"/>
      <c r="E509" s="45">
        <f>E564-E505</f>
        <v>1249.6899999999951</v>
      </c>
    </row>
    <row r="510" spans="2:5" ht="52.5" customHeight="1" thickTop="1" x14ac:dyDescent="0.2">
      <c r="B510" s="16" t="s">
        <v>45</v>
      </c>
    </row>
    <row r="513" spans="1:9" x14ac:dyDescent="0.2">
      <c r="B513" s="17"/>
      <c r="C513" s="17"/>
      <c r="D513" s="17"/>
      <c r="E513" s="17"/>
      <c r="F513" s="17"/>
      <c r="G513" s="17"/>
      <c r="H513" s="17"/>
      <c r="I513" s="17"/>
    </row>
    <row r="515" spans="1:9" ht="22.5" customHeight="1" x14ac:dyDescent="0.3">
      <c r="B515" s="1" t="s">
        <v>46</v>
      </c>
    </row>
    <row r="517" spans="1:9" x14ac:dyDescent="0.2">
      <c r="B517" s="2" t="s">
        <v>0</v>
      </c>
      <c r="C517" s="18">
        <v>9</v>
      </c>
    </row>
    <row r="518" spans="1:9" x14ac:dyDescent="0.2">
      <c r="B518" s="2"/>
      <c r="C518" s="4"/>
    </row>
    <row r="519" spans="1:9" x14ac:dyDescent="0.2">
      <c r="B519" s="5" t="s">
        <v>47</v>
      </c>
      <c r="C519" s="6">
        <v>44.65</v>
      </c>
    </row>
    <row r="520" spans="1:9" x14ac:dyDescent="0.2">
      <c r="B520" s="2"/>
      <c r="C520" s="4"/>
    </row>
    <row r="521" spans="1:9" x14ac:dyDescent="0.2">
      <c r="B521" s="11" t="s">
        <v>48</v>
      </c>
      <c r="C521" s="12">
        <v>42.65</v>
      </c>
    </row>
    <row r="523" spans="1:9" s="20" customFormat="1" x14ac:dyDescent="0.2">
      <c r="A523"/>
      <c r="E523" s="21" t="s">
        <v>49</v>
      </c>
      <c r="F523" s="22" t="s">
        <v>50</v>
      </c>
      <c r="H523" s="22" t="s">
        <v>51</v>
      </c>
      <c r="I523" s="22" t="s">
        <v>52</v>
      </c>
    </row>
    <row r="524" spans="1:9" x14ac:dyDescent="0.2">
      <c r="B524" t="s">
        <v>3</v>
      </c>
      <c r="E524" s="8">
        <v>1161.3</v>
      </c>
      <c r="F524" s="8">
        <v>1109.05</v>
      </c>
      <c r="G524" s="24">
        <f t="shared" ref="G524:G530" si="0">F524/E524</f>
        <v>0.95500731938344963</v>
      </c>
      <c r="H524" s="25">
        <f t="shared" ref="H524:H530" si="1">1-G524</f>
        <v>4.4992680616550373E-2</v>
      </c>
      <c r="I524" s="26">
        <f t="shared" ref="I524:I531" si="2">E524-F524</f>
        <v>52.25</v>
      </c>
    </row>
    <row r="525" spans="1:9" x14ac:dyDescent="0.2">
      <c r="A525" s="20"/>
      <c r="B525" t="s">
        <v>4</v>
      </c>
      <c r="E525" s="8">
        <f>C519*C517</f>
        <v>401.84999999999997</v>
      </c>
      <c r="F525" s="8">
        <f>C517*C521</f>
        <v>383.84999999999997</v>
      </c>
      <c r="G525" s="24">
        <f t="shared" si="0"/>
        <v>0.95520716685330342</v>
      </c>
      <c r="H525" s="25">
        <f t="shared" si="1"/>
        <v>4.4792833146696576E-2</v>
      </c>
      <c r="I525" s="26">
        <f t="shared" si="2"/>
        <v>18</v>
      </c>
    </row>
    <row r="526" spans="1:9" x14ac:dyDescent="0.2">
      <c r="B526" t="s">
        <v>5</v>
      </c>
      <c r="E526" s="8">
        <v>536.66999999999996</v>
      </c>
      <c r="F526" s="8">
        <v>509.84</v>
      </c>
      <c r="G526" s="24">
        <f t="shared" si="0"/>
        <v>0.95000652169862299</v>
      </c>
      <c r="H526" s="25">
        <f t="shared" si="1"/>
        <v>4.9993478301377015E-2</v>
      </c>
      <c r="I526" s="26">
        <f t="shared" si="2"/>
        <v>26.829999999999984</v>
      </c>
    </row>
    <row r="527" spans="1:9" x14ac:dyDescent="0.2">
      <c r="B527" t="s">
        <v>6</v>
      </c>
      <c r="E527" s="8">
        <v>311.92</v>
      </c>
      <c r="F527" s="8">
        <v>299.45</v>
      </c>
      <c r="G527" s="24">
        <f t="shared" si="0"/>
        <v>0.96002180046165675</v>
      </c>
      <c r="H527" s="25">
        <f t="shared" si="1"/>
        <v>3.9978199538343251E-2</v>
      </c>
      <c r="I527" s="26">
        <f t="shared" si="2"/>
        <v>12.470000000000027</v>
      </c>
    </row>
    <row r="528" spans="1:9" x14ac:dyDescent="0.2">
      <c r="B528" t="s">
        <v>7</v>
      </c>
      <c r="E528" s="8">
        <v>96.36</v>
      </c>
      <c r="F528" s="8">
        <v>92.51</v>
      </c>
      <c r="G528" s="24">
        <f t="shared" si="0"/>
        <v>0.96004566210045672</v>
      </c>
      <c r="H528" s="25">
        <f t="shared" si="1"/>
        <v>3.995433789954328E-2</v>
      </c>
      <c r="I528" s="26">
        <f t="shared" si="2"/>
        <v>3.8499999999999943</v>
      </c>
    </row>
    <row r="529" spans="1:9" x14ac:dyDescent="0.2">
      <c r="B529" t="s">
        <v>8</v>
      </c>
      <c r="E529" s="8">
        <v>22.5</v>
      </c>
      <c r="F529" s="8">
        <v>21.6</v>
      </c>
      <c r="G529" s="24">
        <f t="shared" si="0"/>
        <v>0.96000000000000008</v>
      </c>
      <c r="H529" s="25">
        <f t="shared" si="1"/>
        <v>3.9999999999999925E-2</v>
      </c>
      <c r="I529" s="26">
        <f t="shared" si="2"/>
        <v>0.89999999999999858</v>
      </c>
    </row>
    <row r="530" spans="1:9" x14ac:dyDescent="0.2">
      <c r="B530" t="s">
        <v>9</v>
      </c>
      <c r="E530" s="8">
        <v>373.77</v>
      </c>
      <c r="F530" s="8">
        <v>358.82</v>
      </c>
      <c r="G530" s="24">
        <f t="shared" si="0"/>
        <v>0.96000214035369347</v>
      </c>
      <c r="H530" s="25">
        <f t="shared" si="1"/>
        <v>3.9997859646306533E-2</v>
      </c>
      <c r="I530" s="26">
        <f t="shared" si="2"/>
        <v>14.949999999999989</v>
      </c>
    </row>
    <row r="531" spans="1:9" s="9" customFormat="1" ht="15" x14ac:dyDescent="0.25">
      <c r="A531"/>
      <c r="E531" s="28">
        <f>SUM(E524:E530)</f>
        <v>2904.37</v>
      </c>
      <c r="F531" s="28">
        <f>SUM(F524:F530)</f>
        <v>2775.12</v>
      </c>
      <c r="G531" s="29"/>
      <c r="H531" s="30"/>
      <c r="I531" s="30">
        <f t="shared" si="2"/>
        <v>129.25</v>
      </c>
    </row>
    <row r="532" spans="1:9" x14ac:dyDescent="0.2">
      <c r="G532" s="66"/>
    </row>
    <row r="533" spans="1:9" ht="14.25" x14ac:dyDescent="0.2">
      <c r="A533" s="9"/>
      <c r="B533" s="5" t="s">
        <v>53</v>
      </c>
      <c r="C533" s="67">
        <v>44.65</v>
      </c>
      <c r="D533" s="5"/>
      <c r="E533" s="5" t="s">
        <v>54</v>
      </c>
      <c r="F533" s="67">
        <v>1161.3</v>
      </c>
    </row>
    <row r="534" spans="1:9" x14ac:dyDescent="0.2">
      <c r="C534" s="68"/>
      <c r="F534" s="68"/>
    </row>
    <row r="535" spans="1:9" x14ac:dyDescent="0.2">
      <c r="B535" s="11" t="s">
        <v>55</v>
      </c>
      <c r="C535" s="69">
        <v>23.98</v>
      </c>
      <c r="D535" s="11"/>
      <c r="E535" s="11" t="s">
        <v>56</v>
      </c>
      <c r="F535" s="69">
        <v>623.62</v>
      </c>
    </row>
    <row r="537" spans="1:9" s="20" customFormat="1" x14ac:dyDescent="0.2">
      <c r="A537"/>
      <c r="E537" s="32" t="s">
        <v>57</v>
      </c>
      <c r="F537" s="22" t="s">
        <v>58</v>
      </c>
      <c r="G537" s="22"/>
      <c r="H537" s="22" t="s">
        <v>51</v>
      </c>
      <c r="I537" s="22" t="s">
        <v>52</v>
      </c>
    </row>
    <row r="538" spans="1:9" x14ac:dyDescent="0.2">
      <c r="B538" t="s">
        <v>3</v>
      </c>
      <c r="E538" s="8">
        <v>1161.3</v>
      </c>
      <c r="F538" s="8">
        <v>623.62</v>
      </c>
      <c r="G538">
        <f>F538/E538</f>
        <v>0.53700163609747698</v>
      </c>
      <c r="H538" s="25">
        <f>1-G538</f>
        <v>0.46299836390252302</v>
      </c>
      <c r="I538" s="26">
        <f t="shared" ref="I538:I543" si="3">E538-F538</f>
        <v>537.67999999999995</v>
      </c>
    </row>
    <row r="539" spans="1:9" x14ac:dyDescent="0.2">
      <c r="A539" s="20"/>
      <c r="B539" t="s">
        <v>4</v>
      </c>
      <c r="E539" s="8">
        <f>C517*C533</f>
        <v>401.84999999999997</v>
      </c>
      <c r="F539" s="8">
        <f>C517*C535</f>
        <v>215.82</v>
      </c>
      <c r="G539">
        <f>F539/E539</f>
        <v>0.53706606942889146</v>
      </c>
      <c r="H539" s="25">
        <f>1-G539</f>
        <v>0.46293393057110854</v>
      </c>
      <c r="I539" s="26">
        <f t="shared" si="3"/>
        <v>186.02999999999997</v>
      </c>
    </row>
    <row r="540" spans="1:9" x14ac:dyDescent="0.2">
      <c r="B540" t="s">
        <v>5</v>
      </c>
      <c r="E540" s="8">
        <v>536.66999999999996</v>
      </c>
      <c r="F540" s="8">
        <v>509.84</v>
      </c>
      <c r="G540">
        <f>F540/E540</f>
        <v>0.95000652169862299</v>
      </c>
      <c r="H540" s="25">
        <f>1-G540</f>
        <v>4.9993478301377015E-2</v>
      </c>
      <c r="I540" s="26">
        <f t="shared" si="3"/>
        <v>26.829999999999984</v>
      </c>
    </row>
    <row r="541" spans="1:9" x14ac:dyDescent="0.2">
      <c r="B541" t="s">
        <v>6</v>
      </c>
      <c r="E541" s="8">
        <v>311.92</v>
      </c>
      <c r="F541" s="8">
        <v>299.45</v>
      </c>
      <c r="G541">
        <f>F541/E541</f>
        <v>0.96002180046165675</v>
      </c>
      <c r="H541" s="25">
        <f>1-G541</f>
        <v>3.9978199538343251E-2</v>
      </c>
      <c r="I541" s="26">
        <f t="shared" si="3"/>
        <v>12.470000000000027</v>
      </c>
    </row>
    <row r="542" spans="1:9" x14ac:dyDescent="0.2">
      <c r="B542" t="s">
        <v>7</v>
      </c>
      <c r="E542" s="8">
        <v>96.36</v>
      </c>
      <c r="F542" s="8">
        <v>92.51</v>
      </c>
      <c r="G542">
        <f>F542/E542</f>
        <v>0.96004566210045672</v>
      </c>
      <c r="H542" s="25">
        <f>1-G542</f>
        <v>3.995433789954328E-2</v>
      </c>
      <c r="I542" s="26">
        <f t="shared" si="3"/>
        <v>3.8499999999999943</v>
      </c>
    </row>
    <row r="543" spans="1:9" s="9" customFormat="1" ht="15" x14ac:dyDescent="0.25">
      <c r="A543"/>
      <c r="E543" s="28">
        <f>SUM(E538:E542)</f>
        <v>2508.1</v>
      </c>
      <c r="F543" s="28">
        <f>SUM(F538:F542)</f>
        <v>1741.24</v>
      </c>
      <c r="I543" s="30">
        <f t="shared" si="3"/>
        <v>766.8599999999999</v>
      </c>
    </row>
    <row r="544" spans="1:9" s="9" customFormat="1" ht="15" x14ac:dyDescent="0.25">
      <c r="A544"/>
      <c r="E544" s="28"/>
      <c r="F544" s="28"/>
      <c r="G544"/>
      <c r="I544" s="30"/>
    </row>
    <row r="545" spans="1:9" ht="14.25" x14ac:dyDescent="0.2">
      <c r="A545" s="9"/>
    </row>
    <row r="546" spans="1:9" s="20" customFormat="1" ht="14.25" x14ac:dyDescent="0.2">
      <c r="A546" s="9"/>
      <c r="B546" s="14" t="s">
        <v>12</v>
      </c>
      <c r="E546" s="32" t="s">
        <v>49</v>
      </c>
      <c r="F546" s="22" t="s">
        <v>59</v>
      </c>
      <c r="G546" s="22"/>
      <c r="H546" s="22" t="s">
        <v>51</v>
      </c>
      <c r="I546" s="22" t="s">
        <v>52</v>
      </c>
    </row>
    <row r="547" spans="1:9" x14ac:dyDescent="0.2">
      <c r="B547" t="s">
        <v>13</v>
      </c>
      <c r="E547" s="8">
        <v>40.04</v>
      </c>
      <c r="F547" s="8">
        <v>38.44</v>
      </c>
      <c r="G547" s="36">
        <f>F547/E547</f>
        <v>0.96003996003995995</v>
      </c>
      <c r="H547" s="25">
        <f>1-G547</f>
        <v>3.996003996004005E-2</v>
      </c>
      <c r="I547" s="26">
        <f>E547-F547</f>
        <v>1.6000000000000014</v>
      </c>
    </row>
    <row r="548" spans="1:9" x14ac:dyDescent="0.2">
      <c r="A548" s="20"/>
      <c r="B548" t="s">
        <v>14</v>
      </c>
      <c r="E548" s="8">
        <v>95.97</v>
      </c>
      <c r="F548" s="8">
        <v>92.14</v>
      </c>
      <c r="G548" s="36">
        <f>F548/E548</f>
        <v>0.96009169532145466</v>
      </c>
      <c r="H548" s="25">
        <f>1-G548</f>
        <v>3.9908304678545337E-2</v>
      </c>
      <c r="I548" s="26">
        <f>E548-F548</f>
        <v>3.8299999999999983</v>
      </c>
    </row>
    <row r="549" spans="1:9" x14ac:dyDescent="0.2">
      <c r="B549" t="s">
        <v>15</v>
      </c>
      <c r="E549" s="8">
        <v>100.13</v>
      </c>
      <c r="F549" s="8">
        <v>96.13</v>
      </c>
      <c r="G549" s="36">
        <f>F549/E549</f>
        <v>0.96005193248776588</v>
      </c>
      <c r="H549" s="25">
        <f>1-G549</f>
        <v>3.994806751223412E-2</v>
      </c>
      <c r="I549" s="26">
        <f>E549-F549</f>
        <v>4</v>
      </c>
    </row>
    <row r="550" spans="1:9" x14ac:dyDescent="0.2">
      <c r="B550" t="s">
        <v>16</v>
      </c>
      <c r="E550" s="8">
        <v>137.13999999999999</v>
      </c>
      <c r="F550" s="8">
        <v>131.66</v>
      </c>
      <c r="G550" s="36">
        <f>F550/E550</f>
        <v>0.96004083418404562</v>
      </c>
      <c r="H550" s="25">
        <f>1-G550</f>
        <v>3.9959165815954378E-2</v>
      </c>
      <c r="I550" s="26">
        <f>E550-F550</f>
        <v>5.4799999999999898</v>
      </c>
    </row>
    <row r="552" spans="1:9" s="20" customFormat="1" x14ac:dyDescent="0.2">
      <c r="A552"/>
      <c r="B552" s="14" t="s">
        <v>17</v>
      </c>
      <c r="E552" s="32" t="s">
        <v>49</v>
      </c>
      <c r="F552" s="22" t="s">
        <v>59</v>
      </c>
      <c r="G552" s="22"/>
      <c r="H552" s="22" t="s">
        <v>51</v>
      </c>
      <c r="I552" s="22" t="s">
        <v>52</v>
      </c>
    </row>
    <row r="553" spans="1:9" x14ac:dyDescent="0.2">
      <c r="B553" t="s">
        <v>18</v>
      </c>
      <c r="E553" s="8">
        <v>58.59</v>
      </c>
      <c r="F553" s="8">
        <v>56.25</v>
      </c>
      <c r="G553">
        <f>F553/E553</f>
        <v>0.96006144393241166</v>
      </c>
      <c r="H553" s="25">
        <f>1-G553</f>
        <v>3.9938556067588338E-2</v>
      </c>
      <c r="I553" s="26">
        <f>E553-F553</f>
        <v>2.3400000000000034</v>
      </c>
    </row>
    <row r="554" spans="1:9" x14ac:dyDescent="0.2">
      <c r="A554" s="20"/>
      <c r="B554" t="s">
        <v>19</v>
      </c>
      <c r="E554" s="8">
        <v>19.55</v>
      </c>
      <c r="F554" s="8">
        <v>18.77</v>
      </c>
      <c r="G554">
        <f>F554/E554</f>
        <v>0.96010230179028122</v>
      </c>
      <c r="H554" s="25">
        <f>1-G554</f>
        <v>3.9897698209718779E-2</v>
      </c>
      <c r="I554" s="26">
        <f>E554-F554</f>
        <v>0.78000000000000114</v>
      </c>
    </row>
    <row r="555" spans="1:9" x14ac:dyDescent="0.2">
      <c r="B555" t="s">
        <v>20</v>
      </c>
      <c r="E555" s="8">
        <v>73.23</v>
      </c>
      <c r="F555" s="8">
        <v>70.31</v>
      </c>
      <c r="G555">
        <f>F555/E555</f>
        <v>0.96012563157176023</v>
      </c>
      <c r="H555" s="25">
        <f>1-G555</f>
        <v>3.987436842823977E-2</v>
      </c>
      <c r="I555" s="26">
        <f>E555-F555</f>
        <v>2.9200000000000017</v>
      </c>
    </row>
    <row r="556" spans="1:9" x14ac:dyDescent="0.2">
      <c r="B556" t="s">
        <v>21</v>
      </c>
      <c r="E556" s="8">
        <v>24.43</v>
      </c>
      <c r="F556" s="37">
        <v>23.46</v>
      </c>
      <c r="G556">
        <f>F556/E556</f>
        <v>0.9602947196070406</v>
      </c>
      <c r="H556" s="25">
        <f>1-G556</f>
        <v>3.9705280392959397E-2</v>
      </c>
      <c r="I556" s="26">
        <f>E556-F556</f>
        <v>0.96999999999999886</v>
      </c>
    </row>
    <row r="558" spans="1:9" ht="13.5" thickBot="1" x14ac:dyDescent="0.25"/>
    <row r="559" spans="1:9" ht="16.5" thickTop="1" thickBot="1" x14ac:dyDescent="0.3">
      <c r="B559" s="5" t="s">
        <v>60</v>
      </c>
      <c r="E559" s="15">
        <f>12*E531+2*E543</f>
        <v>39868.639999999999</v>
      </c>
    </row>
    <row r="560" spans="1:9" ht="24" thickTop="1" thickBot="1" x14ac:dyDescent="0.25">
      <c r="B560" s="16" t="s">
        <v>23</v>
      </c>
      <c r="E560" s="70"/>
    </row>
    <row r="561" spans="2:8" ht="13.5" thickTop="1" x14ac:dyDescent="0.2">
      <c r="E561" s="70"/>
      <c r="F561" s="39" t="s">
        <v>31</v>
      </c>
      <c r="G561" s="71">
        <f>E564/E559</f>
        <v>0.95807205864057565</v>
      </c>
      <c r="H561" s="41" t="s">
        <v>32</v>
      </c>
    </row>
    <row r="562" spans="2:8" ht="13.5" thickBot="1" x14ac:dyDescent="0.25">
      <c r="E562" s="70"/>
      <c r="F562" s="42">
        <f>E559-E564</f>
        <v>1671.6100000000006</v>
      </c>
      <c r="G562" s="72"/>
      <c r="H562" s="44">
        <f>1-G561</f>
        <v>4.1927941359424348E-2</v>
      </c>
    </row>
    <row r="563" spans="2:8" ht="14.25" thickTop="1" thickBot="1" x14ac:dyDescent="0.25">
      <c r="E563" s="70"/>
    </row>
    <row r="564" spans="2:8" ht="16.5" thickTop="1" thickBot="1" x14ac:dyDescent="0.3">
      <c r="B564" s="11" t="s">
        <v>61</v>
      </c>
      <c r="C564" s="11"/>
      <c r="D564" s="11"/>
      <c r="E564" s="45">
        <f>5*E531+7*F531+E543+F543</f>
        <v>38197.03</v>
      </c>
    </row>
    <row r="565" spans="2:8" ht="23.25" thickTop="1" x14ac:dyDescent="0.2">
      <c r="B565" s="16" t="s">
        <v>23</v>
      </c>
    </row>
  </sheetData>
  <dataValidations disablePrompts="1" count="1">
    <dataValidation type="list" allowBlank="1" showInputMessage="1" showErrorMessage="1" sqref="F411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463" max="16383" man="1"/>
    <brk id="5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54"/>
  </sheetPr>
  <dimension ref="A1:K517"/>
  <sheetViews>
    <sheetView topLeftCell="A10" zoomScaleNormal="100" workbookViewId="0">
      <selection activeCell="E31" sqref="E31"/>
    </sheetView>
  </sheetViews>
  <sheetFormatPr baseColWidth="10" defaultRowHeight="12.75" x14ac:dyDescent="0.2"/>
  <cols>
    <col min="2" max="2" width="33.42578125" bestFit="1" customWidth="1"/>
    <col min="3" max="3" width="11.5703125" bestFit="1" customWidth="1"/>
    <col min="4" max="4" width="13.7109375" customWidth="1"/>
    <col min="5" max="5" width="29.5703125" bestFit="1" customWidth="1"/>
    <col min="6" max="6" width="23.5703125" bestFit="1" customWidth="1"/>
    <col min="7" max="7" width="13.140625" hidden="1" customWidth="1"/>
    <col min="8" max="8" width="14.7109375" bestFit="1" customWidth="1"/>
    <col min="9" max="9" width="11.5703125" bestFit="1" customWidth="1"/>
  </cols>
  <sheetData>
    <row r="1" spans="1:6" ht="20.25" x14ac:dyDescent="0.3">
      <c r="A1" s="94"/>
      <c r="B1" s="1" t="s">
        <v>89</v>
      </c>
      <c r="C1" s="82"/>
      <c r="D1" s="82"/>
      <c r="E1" s="82"/>
    </row>
    <row r="3" spans="1:6" x14ac:dyDescent="0.2">
      <c r="B3" s="2" t="s">
        <v>82</v>
      </c>
      <c r="C3" s="78">
        <v>0</v>
      </c>
    </row>
    <row r="4" spans="1:6" x14ac:dyDescent="0.2">
      <c r="B4" s="2"/>
      <c r="C4" s="68"/>
    </row>
    <row r="5" spans="1:6" x14ac:dyDescent="0.2">
      <c r="B5" s="5" t="s">
        <v>83</v>
      </c>
      <c r="C5" s="95">
        <v>0</v>
      </c>
      <c r="D5" s="85"/>
      <c r="E5" s="91"/>
      <c r="F5" s="91"/>
    </row>
    <row r="6" spans="1:6" x14ac:dyDescent="0.2">
      <c r="B6" s="5"/>
      <c r="C6" s="67"/>
      <c r="D6" s="85"/>
      <c r="E6" s="91"/>
      <c r="F6" s="91"/>
    </row>
    <row r="7" spans="1:6" x14ac:dyDescent="0.2">
      <c r="B7" s="5" t="s">
        <v>1</v>
      </c>
      <c r="C7" s="67">
        <v>47.67</v>
      </c>
      <c r="D7" s="85"/>
      <c r="E7" s="91"/>
      <c r="F7" s="91"/>
    </row>
    <row r="8" spans="1:6" x14ac:dyDescent="0.2">
      <c r="B8" s="5"/>
      <c r="C8" s="67"/>
      <c r="D8" s="85"/>
      <c r="E8" s="91"/>
      <c r="F8" s="91"/>
    </row>
    <row r="9" spans="1:6" x14ac:dyDescent="0.2">
      <c r="B9" s="5" t="s">
        <v>84</v>
      </c>
      <c r="C9" s="67">
        <v>179.86</v>
      </c>
      <c r="D9" s="85"/>
      <c r="E9" s="91"/>
      <c r="F9" s="91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1238.68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569.45000000000005</v>
      </c>
      <c r="F14" s="8"/>
    </row>
    <row r="15" spans="1:6" x14ac:dyDescent="0.2">
      <c r="B15" t="s">
        <v>6</v>
      </c>
      <c r="E15" s="8">
        <v>345.49</v>
      </c>
      <c r="F15" s="8"/>
    </row>
    <row r="16" spans="1:6" x14ac:dyDescent="0.2">
      <c r="B16" t="s">
        <v>7</v>
      </c>
      <c r="E16" s="8">
        <v>247.28</v>
      </c>
      <c r="F16" s="8"/>
    </row>
    <row r="17" spans="2:6" x14ac:dyDescent="0.2">
      <c r="B17" t="s">
        <v>8</v>
      </c>
      <c r="E17" s="8">
        <v>24.14</v>
      </c>
      <c r="F17" s="8"/>
    </row>
    <row r="18" spans="2:6" x14ac:dyDescent="0.2">
      <c r="B18" t="s">
        <v>9</v>
      </c>
      <c r="E18" s="8">
        <v>400.77</v>
      </c>
      <c r="F18" s="8"/>
    </row>
    <row r="19" spans="2:6" x14ac:dyDescent="0.2">
      <c r="B19" t="s">
        <v>85</v>
      </c>
      <c r="E19" s="8">
        <f>C5*C9</f>
        <v>0</v>
      </c>
      <c r="F19" s="8"/>
    </row>
    <row r="20" spans="2:6" ht="15" x14ac:dyDescent="0.25">
      <c r="B20" s="9"/>
      <c r="E20" s="96">
        <f>SUM(E12:E19)</f>
        <v>2825.81</v>
      </c>
      <c r="F20" s="96"/>
    </row>
    <row r="22" spans="2:6" x14ac:dyDescent="0.2">
      <c r="B22" s="7" t="s">
        <v>10</v>
      </c>
    </row>
    <row r="23" spans="2:6" x14ac:dyDescent="0.2">
      <c r="B23" s="11" t="s">
        <v>11</v>
      </c>
      <c r="C23" s="69">
        <v>29.43</v>
      </c>
      <c r="D23" s="86"/>
    </row>
    <row r="24" spans="2:6" x14ac:dyDescent="0.2">
      <c r="B24" s="20"/>
    </row>
    <row r="25" spans="2:6" x14ac:dyDescent="0.2">
      <c r="B25" t="s">
        <v>3</v>
      </c>
      <c r="E25" s="8">
        <v>764.37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569.45000000000005</v>
      </c>
      <c r="F27" s="8"/>
    </row>
    <row r="28" spans="2:6" x14ac:dyDescent="0.2">
      <c r="B28" t="s">
        <v>6</v>
      </c>
      <c r="E28" s="8">
        <v>345.49</v>
      </c>
      <c r="F28" s="8"/>
    </row>
    <row r="29" spans="2:6" x14ac:dyDescent="0.2">
      <c r="B29" t="s">
        <v>7</v>
      </c>
      <c r="E29" s="8">
        <v>247.28</v>
      </c>
      <c r="F29" s="8"/>
    </row>
    <row r="30" spans="2:6" x14ac:dyDescent="0.2">
      <c r="B30" t="s">
        <v>86</v>
      </c>
      <c r="E30" s="8">
        <f>C5*C9</f>
        <v>0</v>
      </c>
      <c r="F30" s="8"/>
    </row>
    <row r="31" spans="2:6" ht="15" x14ac:dyDescent="0.25">
      <c r="B31" s="9"/>
      <c r="E31" s="28">
        <f>SUM(E25:E30)</f>
        <v>1926.5900000000001</v>
      </c>
      <c r="F31" s="28"/>
    </row>
    <row r="33" spans="2:6" x14ac:dyDescent="0.2">
      <c r="B33" s="14" t="s">
        <v>12</v>
      </c>
    </row>
    <row r="34" spans="2:6" x14ac:dyDescent="0.2">
      <c r="B34" t="s">
        <v>13</v>
      </c>
      <c r="E34" s="8">
        <v>42.95</v>
      </c>
    </row>
    <row r="35" spans="2:6" x14ac:dyDescent="0.2">
      <c r="B35" t="s">
        <v>14</v>
      </c>
      <c r="E35" s="8">
        <v>102.95</v>
      </c>
    </row>
    <row r="36" spans="2:6" x14ac:dyDescent="0.2">
      <c r="B36" t="s">
        <v>15</v>
      </c>
      <c r="E36" s="8">
        <v>107.4</v>
      </c>
    </row>
    <row r="37" spans="2:6" x14ac:dyDescent="0.2">
      <c r="B37" t="s">
        <v>16</v>
      </c>
      <c r="E37" s="8">
        <v>147.07</v>
      </c>
    </row>
    <row r="39" spans="2:6" x14ac:dyDescent="0.2">
      <c r="B39" s="14" t="s">
        <v>17</v>
      </c>
    </row>
    <row r="40" spans="2:6" x14ac:dyDescent="0.2">
      <c r="B40" t="s">
        <v>18</v>
      </c>
      <c r="E40" s="8">
        <v>62.84</v>
      </c>
    </row>
    <row r="41" spans="2:6" x14ac:dyDescent="0.2">
      <c r="B41" t="s">
        <v>19</v>
      </c>
      <c r="E41" s="8">
        <v>20.97</v>
      </c>
    </row>
    <row r="42" spans="2:6" x14ac:dyDescent="0.2">
      <c r="B42" t="s">
        <v>20</v>
      </c>
      <c r="E42" s="8">
        <v>78.56</v>
      </c>
    </row>
    <row r="43" spans="2:6" x14ac:dyDescent="0.2">
      <c r="B43" t="s">
        <v>21</v>
      </c>
      <c r="E43" s="8">
        <v>26.21</v>
      </c>
    </row>
    <row r="45" spans="2:6" ht="13.5" thickBot="1" x14ac:dyDescent="0.25"/>
    <row r="46" spans="2:6" ht="16.5" thickTop="1" thickBot="1" x14ac:dyDescent="0.3">
      <c r="B46" s="5" t="s">
        <v>87</v>
      </c>
      <c r="E46" s="15">
        <f>12*E20+2*E31</f>
        <v>37762.9</v>
      </c>
      <c r="F46" s="97"/>
    </row>
    <row r="47" spans="2:6" ht="23.25" thickTop="1" x14ac:dyDescent="0.2">
      <c r="B47" s="98" t="s">
        <v>88</v>
      </c>
    </row>
    <row r="49" spans="2:9" x14ac:dyDescent="0.2">
      <c r="B49" s="17"/>
      <c r="C49" s="17"/>
      <c r="D49" s="17"/>
      <c r="E49" s="17"/>
      <c r="F49" s="17"/>
      <c r="G49" s="17"/>
      <c r="H49" s="17"/>
      <c r="I49" s="17"/>
    </row>
    <row r="50" spans="2:9" x14ac:dyDescent="0.2">
      <c r="B50" s="17"/>
      <c r="C50" s="17"/>
      <c r="D50" s="17"/>
      <c r="E50" s="17"/>
      <c r="F50" s="17"/>
      <c r="G50" s="17"/>
      <c r="H50" s="17"/>
      <c r="I50" s="17"/>
    </row>
    <row r="52" spans="2:9" ht="22.5" customHeight="1" x14ac:dyDescent="0.3">
      <c r="B52" s="81" t="s">
        <v>79</v>
      </c>
      <c r="C52" s="82"/>
    </row>
    <row r="54" spans="2:9" x14ac:dyDescent="0.2">
      <c r="B54" s="2" t="s">
        <v>0</v>
      </c>
      <c r="C54" s="3">
        <v>0</v>
      </c>
    </row>
    <row r="55" spans="2:9" x14ac:dyDescent="0.2">
      <c r="B55" s="2"/>
      <c r="C55" s="4"/>
    </row>
    <row r="56" spans="2:9" x14ac:dyDescent="0.2">
      <c r="B56" s="5" t="s">
        <v>1</v>
      </c>
      <c r="C56" s="67">
        <v>46.74</v>
      </c>
      <c r="D56" s="85"/>
      <c r="E56" s="91"/>
      <c r="F56" s="91"/>
    </row>
    <row r="57" spans="2:9" x14ac:dyDescent="0.2">
      <c r="B57" s="2"/>
    </row>
    <row r="58" spans="2:9" x14ac:dyDescent="0.2">
      <c r="B58" s="7" t="s">
        <v>2</v>
      </c>
    </row>
    <row r="59" spans="2:9" x14ac:dyDescent="0.2">
      <c r="B59" t="s">
        <v>3</v>
      </c>
      <c r="E59" s="8">
        <v>1214.3900000000001</v>
      </c>
      <c r="F59" s="8"/>
    </row>
    <row r="60" spans="2:9" x14ac:dyDescent="0.2">
      <c r="B60" t="s">
        <v>4</v>
      </c>
      <c r="E60" s="8">
        <f>C54*C56</f>
        <v>0</v>
      </c>
    </row>
    <row r="61" spans="2:9" x14ac:dyDescent="0.2">
      <c r="B61" t="s">
        <v>5</v>
      </c>
      <c r="E61" s="8">
        <v>558.28</v>
      </c>
    </row>
    <row r="62" spans="2:9" x14ac:dyDescent="0.2">
      <c r="B62" t="s">
        <v>6</v>
      </c>
      <c r="E62" s="8">
        <v>327.91</v>
      </c>
    </row>
    <row r="63" spans="2:9" x14ac:dyDescent="0.2">
      <c r="B63" t="s">
        <v>7</v>
      </c>
      <c r="E63" s="8">
        <v>242.43</v>
      </c>
    </row>
    <row r="64" spans="2:9" x14ac:dyDescent="0.2">
      <c r="B64" t="s">
        <v>8</v>
      </c>
      <c r="E64" s="8">
        <v>23.67</v>
      </c>
    </row>
    <row r="65" spans="2:5" x14ac:dyDescent="0.2">
      <c r="B65" t="s">
        <v>9</v>
      </c>
      <c r="E65" s="8">
        <v>392.91</v>
      </c>
    </row>
    <row r="66" spans="2:5" ht="14.25" x14ac:dyDescent="0.2">
      <c r="B66" s="9"/>
      <c r="E66" s="10">
        <f>SUM(E59:E65)</f>
        <v>2759.5899999999997</v>
      </c>
    </row>
    <row r="68" spans="2:5" x14ac:dyDescent="0.2">
      <c r="B68" s="7" t="s">
        <v>10</v>
      </c>
    </row>
    <row r="69" spans="2:5" x14ac:dyDescent="0.2">
      <c r="B69" s="11" t="s">
        <v>11</v>
      </c>
      <c r="C69" s="69">
        <v>28.85</v>
      </c>
      <c r="D69" s="86"/>
    </row>
    <row r="71" spans="2:5" x14ac:dyDescent="0.2">
      <c r="B71" t="s">
        <v>3</v>
      </c>
      <c r="E71" s="8">
        <v>749.38</v>
      </c>
    </row>
    <row r="72" spans="2:5" x14ac:dyDescent="0.2">
      <c r="B72" t="s">
        <v>4</v>
      </c>
      <c r="E72" s="8">
        <f>C54*C69</f>
        <v>0</v>
      </c>
    </row>
    <row r="73" spans="2:5" x14ac:dyDescent="0.2">
      <c r="B73" t="s">
        <v>5</v>
      </c>
      <c r="E73" s="92">
        <v>558.28</v>
      </c>
    </row>
    <row r="74" spans="2:5" x14ac:dyDescent="0.2">
      <c r="B74" t="s">
        <v>6</v>
      </c>
      <c r="E74" s="8">
        <v>327.91</v>
      </c>
    </row>
    <row r="75" spans="2:5" x14ac:dyDescent="0.2">
      <c r="B75" t="s">
        <v>7</v>
      </c>
      <c r="E75" s="8">
        <v>242.43</v>
      </c>
    </row>
    <row r="76" spans="2:5" ht="14.25" x14ac:dyDescent="0.2">
      <c r="B76" s="9"/>
      <c r="E76" s="13">
        <f>SUM(E71:E75)</f>
        <v>1878</v>
      </c>
    </row>
    <row r="78" spans="2:5" x14ac:dyDescent="0.2">
      <c r="B78" s="14" t="s">
        <v>12</v>
      </c>
    </row>
    <row r="79" spans="2:5" x14ac:dyDescent="0.2">
      <c r="B79" t="s">
        <v>13</v>
      </c>
      <c r="E79" s="8">
        <v>42.11</v>
      </c>
    </row>
    <row r="80" spans="2:5" x14ac:dyDescent="0.2">
      <c r="B80" t="s">
        <v>14</v>
      </c>
      <c r="E80" s="8">
        <v>100.93</v>
      </c>
    </row>
    <row r="81" spans="2:9" x14ac:dyDescent="0.2">
      <c r="B81" t="s">
        <v>15</v>
      </c>
      <c r="E81" s="8">
        <v>105.29</v>
      </c>
    </row>
    <row r="82" spans="2:9" x14ac:dyDescent="0.2">
      <c r="B82" t="s">
        <v>16</v>
      </c>
      <c r="E82" s="8">
        <v>144.19</v>
      </c>
    </row>
    <row r="84" spans="2:9" x14ac:dyDescent="0.2">
      <c r="B84" s="14" t="s">
        <v>17</v>
      </c>
    </row>
    <row r="85" spans="2:9" x14ac:dyDescent="0.2">
      <c r="B85" t="s">
        <v>18</v>
      </c>
      <c r="E85" s="8">
        <v>61.61</v>
      </c>
    </row>
    <row r="86" spans="2:9" x14ac:dyDescent="0.2">
      <c r="B86" t="s">
        <v>19</v>
      </c>
      <c r="E86" s="8">
        <v>20.56</v>
      </c>
    </row>
    <row r="87" spans="2:9" x14ac:dyDescent="0.2">
      <c r="B87" t="s">
        <v>20</v>
      </c>
      <c r="E87" s="8">
        <v>77.02</v>
      </c>
    </row>
    <row r="88" spans="2:9" x14ac:dyDescent="0.2">
      <c r="B88" t="s">
        <v>21</v>
      </c>
      <c r="E88" s="8">
        <v>25.7</v>
      </c>
    </row>
    <row r="89" spans="2:9" ht="13.5" thickBot="1" x14ac:dyDescent="0.25"/>
    <row r="90" spans="2:9" ht="16.5" thickTop="1" thickBot="1" x14ac:dyDescent="0.3">
      <c r="B90" s="5" t="s">
        <v>80</v>
      </c>
      <c r="E90" s="15">
        <f>12*E66+2*E76</f>
        <v>36871.079999999994</v>
      </c>
    </row>
    <row r="91" spans="2:9" ht="23.25" thickTop="1" x14ac:dyDescent="0.2">
      <c r="B91" s="16" t="s">
        <v>23</v>
      </c>
    </row>
    <row r="93" spans="2:9" x14ac:dyDescent="0.2">
      <c r="B93" s="17"/>
      <c r="C93" s="17"/>
      <c r="D93" s="17"/>
      <c r="E93" s="17"/>
      <c r="F93" s="17"/>
      <c r="G93" s="17"/>
      <c r="H93" s="17"/>
      <c r="I93" s="17"/>
    </row>
    <row r="95" spans="2:9" ht="22.5" customHeight="1" x14ac:dyDescent="0.3">
      <c r="B95" s="81" t="s">
        <v>77</v>
      </c>
      <c r="C95" s="82"/>
    </row>
    <row r="97" spans="2:6" x14ac:dyDescent="0.2">
      <c r="B97" s="2" t="s">
        <v>0</v>
      </c>
      <c r="C97" s="3">
        <v>0</v>
      </c>
    </row>
    <row r="98" spans="2:6" x14ac:dyDescent="0.2">
      <c r="B98" s="2"/>
      <c r="C98" s="4"/>
    </row>
    <row r="99" spans="2:6" x14ac:dyDescent="0.2">
      <c r="B99" s="5" t="s">
        <v>1</v>
      </c>
      <c r="C99" s="67">
        <v>46.32</v>
      </c>
      <c r="D99" s="85"/>
      <c r="E99" s="91"/>
      <c r="F99" s="91"/>
    </row>
    <row r="100" spans="2:6" x14ac:dyDescent="0.2">
      <c r="B100" s="2"/>
    </row>
    <row r="101" spans="2:6" x14ac:dyDescent="0.2">
      <c r="B101" s="7" t="s">
        <v>2</v>
      </c>
    </row>
    <row r="102" spans="2:6" x14ac:dyDescent="0.2">
      <c r="B102" t="s">
        <v>3</v>
      </c>
      <c r="E102" s="8">
        <v>1203.56</v>
      </c>
      <c r="F102" s="8"/>
    </row>
    <row r="103" spans="2:6" x14ac:dyDescent="0.2">
      <c r="B103" t="s">
        <v>4</v>
      </c>
      <c r="E103" s="8">
        <f>C97*C99</f>
        <v>0</v>
      </c>
    </row>
    <row r="104" spans="2:6" x14ac:dyDescent="0.2">
      <c r="B104" t="s">
        <v>5</v>
      </c>
      <c r="E104" s="8">
        <v>553.29999999999995</v>
      </c>
    </row>
    <row r="105" spans="2:6" x14ac:dyDescent="0.2">
      <c r="B105" t="s">
        <v>6</v>
      </c>
      <c r="E105" s="8">
        <v>324.99</v>
      </c>
    </row>
    <row r="106" spans="2:6" x14ac:dyDescent="0.2">
      <c r="B106" t="s">
        <v>7</v>
      </c>
      <c r="E106" s="8">
        <v>240.26999999999998</v>
      </c>
    </row>
    <row r="107" spans="2:6" x14ac:dyDescent="0.2">
      <c r="B107" t="s">
        <v>8</v>
      </c>
      <c r="E107" s="8">
        <v>23.46</v>
      </c>
    </row>
    <row r="108" spans="2:6" x14ac:dyDescent="0.2">
      <c r="B108" t="s">
        <v>9</v>
      </c>
      <c r="E108" s="8">
        <v>389.40999999999997</v>
      </c>
    </row>
    <row r="109" spans="2:6" ht="14.25" x14ac:dyDescent="0.2">
      <c r="B109" s="9"/>
      <c r="E109" s="10">
        <f>SUM(E102:E108)</f>
        <v>2734.99</v>
      </c>
    </row>
    <row r="111" spans="2:6" x14ac:dyDescent="0.2">
      <c r="B111" s="7" t="s">
        <v>10</v>
      </c>
    </row>
    <row r="112" spans="2:6" x14ac:dyDescent="0.2">
      <c r="B112" s="11" t="s">
        <v>11</v>
      </c>
      <c r="C112" s="69">
        <v>28.59</v>
      </c>
      <c r="D112" s="86"/>
    </row>
    <row r="114" spans="2:5" x14ac:dyDescent="0.2">
      <c r="B114" t="s">
        <v>3</v>
      </c>
      <c r="E114" s="8">
        <v>742.7</v>
      </c>
    </row>
    <row r="115" spans="2:5" x14ac:dyDescent="0.2">
      <c r="B115" t="s">
        <v>4</v>
      </c>
      <c r="E115" s="8">
        <f>C97*C112</f>
        <v>0</v>
      </c>
    </row>
    <row r="116" spans="2:5" x14ac:dyDescent="0.2">
      <c r="B116" t="s">
        <v>5</v>
      </c>
      <c r="E116" s="92">
        <v>553.29999999999995</v>
      </c>
    </row>
    <row r="117" spans="2:5" x14ac:dyDescent="0.2">
      <c r="B117" t="s">
        <v>6</v>
      </c>
      <c r="E117" s="8">
        <v>324.99</v>
      </c>
    </row>
    <row r="118" spans="2:5" x14ac:dyDescent="0.2">
      <c r="B118" t="s">
        <v>7</v>
      </c>
      <c r="E118" s="8">
        <v>240.26999999999998</v>
      </c>
    </row>
    <row r="119" spans="2:5" ht="14.25" x14ac:dyDescent="0.2">
      <c r="B119" s="9"/>
      <c r="E119" s="13">
        <f>SUM(E114:E118)</f>
        <v>1861.26</v>
      </c>
    </row>
    <row r="121" spans="2:5" x14ac:dyDescent="0.2">
      <c r="B121" s="14" t="s">
        <v>12</v>
      </c>
    </row>
    <row r="122" spans="2:5" x14ac:dyDescent="0.2">
      <c r="B122" t="s">
        <v>13</v>
      </c>
      <c r="E122" s="8">
        <v>41.73</v>
      </c>
    </row>
    <row r="123" spans="2:5" x14ac:dyDescent="0.2">
      <c r="B123" t="s">
        <v>14</v>
      </c>
      <c r="E123" s="8">
        <v>100.03</v>
      </c>
    </row>
    <row r="124" spans="2:5" x14ac:dyDescent="0.2">
      <c r="B124" t="s">
        <v>15</v>
      </c>
      <c r="E124" s="8">
        <v>104.35000000000001</v>
      </c>
    </row>
    <row r="125" spans="2:5" x14ac:dyDescent="0.2">
      <c r="B125" t="s">
        <v>16</v>
      </c>
      <c r="E125" s="8">
        <v>142.89999999999998</v>
      </c>
    </row>
    <row r="127" spans="2:5" x14ac:dyDescent="0.2">
      <c r="B127" s="14" t="s">
        <v>17</v>
      </c>
    </row>
    <row r="128" spans="2:5" x14ac:dyDescent="0.2">
      <c r="B128" t="s">
        <v>18</v>
      </c>
      <c r="E128" s="8">
        <v>61.059999999999995</v>
      </c>
    </row>
    <row r="129" spans="2:9" x14ac:dyDescent="0.2">
      <c r="B129" t="s">
        <v>19</v>
      </c>
      <c r="E129" s="8">
        <v>20.380000000000003</v>
      </c>
    </row>
    <row r="130" spans="2:9" x14ac:dyDescent="0.2">
      <c r="B130" t="s">
        <v>20</v>
      </c>
      <c r="E130" s="8">
        <v>76.33</v>
      </c>
    </row>
    <row r="131" spans="2:9" x14ac:dyDescent="0.2">
      <c r="B131" t="s">
        <v>21</v>
      </c>
      <c r="E131" s="8">
        <v>25.470000000000002</v>
      </c>
    </row>
    <row r="132" spans="2:9" ht="13.5" thickBot="1" x14ac:dyDescent="0.25"/>
    <row r="133" spans="2:9" ht="16.5" thickTop="1" thickBot="1" x14ac:dyDescent="0.3">
      <c r="B133" s="5" t="s">
        <v>78</v>
      </c>
      <c r="E133" s="15">
        <f>12*E109+2*E119</f>
        <v>36542.399999999994</v>
      </c>
    </row>
    <row r="134" spans="2:9" ht="23.25" thickTop="1" x14ac:dyDescent="0.2">
      <c r="B134" s="16" t="s">
        <v>23</v>
      </c>
    </row>
    <row r="136" spans="2:9" x14ac:dyDescent="0.2">
      <c r="B136" s="17"/>
      <c r="C136" s="17"/>
      <c r="D136" s="17"/>
      <c r="E136" s="17"/>
      <c r="F136" s="17"/>
      <c r="G136" s="17"/>
      <c r="H136" s="17"/>
      <c r="I136" s="17"/>
    </row>
    <row r="141" spans="2:9" ht="22.5" customHeight="1" x14ac:dyDescent="0.3">
      <c r="B141" s="81" t="s">
        <v>75</v>
      </c>
      <c r="C141" s="82"/>
    </row>
    <row r="143" spans="2:9" x14ac:dyDescent="0.2">
      <c r="B143" s="2" t="s">
        <v>0</v>
      </c>
      <c r="C143" s="3">
        <v>7</v>
      </c>
      <c r="E143" s="84" t="s">
        <v>74</v>
      </c>
      <c r="F143" s="84" t="s">
        <v>73</v>
      </c>
    </row>
    <row r="144" spans="2:9" x14ac:dyDescent="0.2">
      <c r="B144" s="2"/>
      <c r="C144" s="4"/>
    </row>
    <row r="145" spans="2:6" x14ac:dyDescent="0.2">
      <c r="B145" s="5" t="s">
        <v>1</v>
      </c>
      <c r="C145" s="6">
        <v>45.29</v>
      </c>
      <c r="D145" s="85">
        <v>45.41</v>
      </c>
    </row>
    <row r="146" spans="2:6" x14ac:dyDescent="0.2">
      <c r="B146" s="2"/>
    </row>
    <row r="147" spans="2:6" x14ac:dyDescent="0.2">
      <c r="B147" s="7" t="s">
        <v>2</v>
      </c>
    </row>
    <row r="148" spans="2:6" x14ac:dyDescent="0.2">
      <c r="B148" t="s">
        <v>3</v>
      </c>
      <c r="E148" s="8">
        <v>1177.08</v>
      </c>
      <c r="F148" s="8">
        <v>1179.96</v>
      </c>
    </row>
    <row r="149" spans="2:6" x14ac:dyDescent="0.2">
      <c r="B149" t="s">
        <v>4</v>
      </c>
      <c r="E149" s="8">
        <f>C143*C145</f>
        <v>317.02999999999997</v>
      </c>
      <c r="F149" s="8">
        <f>C143*D145</f>
        <v>317.87</v>
      </c>
    </row>
    <row r="150" spans="2:6" x14ac:dyDescent="0.2">
      <c r="B150" t="s">
        <v>5</v>
      </c>
      <c r="E150" s="8">
        <v>541.12</v>
      </c>
      <c r="F150" s="8">
        <v>542.45000000000005</v>
      </c>
    </row>
    <row r="151" spans="2:6" x14ac:dyDescent="0.2">
      <c r="B151" t="s">
        <v>6</v>
      </c>
      <c r="E151" s="8">
        <v>317.83</v>
      </c>
      <c r="F151" s="8">
        <v>318.61</v>
      </c>
    </row>
    <row r="152" spans="2:6" x14ac:dyDescent="0.2">
      <c r="B152" t="s">
        <v>7</v>
      </c>
      <c r="E152" s="8">
        <v>234.98</v>
      </c>
      <c r="F152" s="8">
        <v>235.55</v>
      </c>
    </row>
    <row r="153" spans="2:6" x14ac:dyDescent="0.2">
      <c r="B153" t="s">
        <v>8</v>
      </c>
      <c r="E153" s="8">
        <v>22.94</v>
      </c>
      <c r="F153" s="8">
        <v>23</v>
      </c>
    </row>
    <row r="154" spans="2:6" x14ac:dyDescent="0.2">
      <c r="B154" t="s">
        <v>9</v>
      </c>
      <c r="E154" s="8">
        <v>380.84</v>
      </c>
      <c r="F154" s="8">
        <v>381.77</v>
      </c>
    </row>
    <row r="155" spans="2:6" ht="14.25" x14ac:dyDescent="0.2">
      <c r="B155" s="9"/>
      <c r="E155" s="10">
        <f>SUM(E148:E154)</f>
        <v>2991.82</v>
      </c>
      <c r="F155" s="10">
        <f>SUM(F148:F154)</f>
        <v>2999.21</v>
      </c>
    </row>
    <row r="157" spans="2:6" x14ac:dyDescent="0.2">
      <c r="B157" s="7" t="s">
        <v>10</v>
      </c>
    </row>
    <row r="158" spans="2:6" x14ac:dyDescent="0.2">
      <c r="B158" s="11" t="s">
        <v>62</v>
      </c>
      <c r="C158" s="12">
        <v>27.95</v>
      </c>
      <c r="D158" s="86">
        <v>28.02</v>
      </c>
    </row>
    <row r="160" spans="2:6" x14ac:dyDescent="0.2">
      <c r="B160" t="s">
        <v>3</v>
      </c>
      <c r="E160" s="8">
        <v>726.35</v>
      </c>
      <c r="F160" s="8">
        <v>728.13</v>
      </c>
    </row>
    <row r="161" spans="2:6" x14ac:dyDescent="0.2">
      <c r="B161" t="s">
        <v>4</v>
      </c>
      <c r="E161" s="8">
        <f>C143*C158</f>
        <v>195.65</v>
      </c>
      <c r="F161" s="8">
        <f>C143*D158</f>
        <v>196.14</v>
      </c>
    </row>
    <row r="162" spans="2:6" x14ac:dyDescent="0.2">
      <c r="B162" t="s">
        <v>5</v>
      </c>
      <c r="E162" s="8">
        <v>541.12</v>
      </c>
      <c r="F162" s="8">
        <v>542.45000000000005</v>
      </c>
    </row>
    <row r="163" spans="2:6" x14ac:dyDescent="0.2">
      <c r="B163" t="s">
        <v>6</v>
      </c>
      <c r="E163" s="8">
        <v>317.83</v>
      </c>
      <c r="F163" s="8">
        <v>318.61</v>
      </c>
    </row>
    <row r="164" spans="2:6" x14ac:dyDescent="0.2">
      <c r="B164" t="s">
        <v>7</v>
      </c>
      <c r="E164" s="8">
        <v>234.98</v>
      </c>
      <c r="F164" s="8">
        <v>235.55</v>
      </c>
    </row>
    <row r="165" spans="2:6" ht="14.25" x14ac:dyDescent="0.2">
      <c r="B165" s="9"/>
      <c r="E165" s="13">
        <f>SUM(E160:E164)</f>
        <v>2015.9299999999998</v>
      </c>
      <c r="F165" s="13">
        <f>SUM(F160:F164)</f>
        <v>2020.8799999999999</v>
      </c>
    </row>
    <row r="167" spans="2:6" x14ac:dyDescent="0.2">
      <c r="B167" s="14" t="s">
        <v>12</v>
      </c>
    </row>
    <row r="168" spans="2:6" x14ac:dyDescent="0.2">
      <c r="B168" t="s">
        <v>13</v>
      </c>
      <c r="E168" s="8">
        <v>40.809999999999995</v>
      </c>
      <c r="F168" s="37">
        <v>40.909999999999997</v>
      </c>
    </row>
    <row r="169" spans="2:6" x14ac:dyDescent="0.2">
      <c r="B169" t="s">
        <v>14</v>
      </c>
      <c r="E169" s="8">
        <v>97.820000000000007</v>
      </c>
      <c r="F169" s="37">
        <v>98.06</v>
      </c>
    </row>
    <row r="170" spans="2:6" x14ac:dyDescent="0.2">
      <c r="B170" t="s">
        <v>15</v>
      </c>
      <c r="E170" s="8">
        <v>102.05000000000001</v>
      </c>
      <c r="F170" s="37">
        <v>102.30000000000001</v>
      </c>
    </row>
    <row r="171" spans="2:6" x14ac:dyDescent="0.2">
      <c r="B171" t="s">
        <v>16</v>
      </c>
      <c r="E171" s="8">
        <v>139.75</v>
      </c>
      <c r="F171" s="37">
        <v>140.09</v>
      </c>
    </row>
    <row r="173" spans="2:6" x14ac:dyDescent="0.2">
      <c r="B173" s="14" t="s">
        <v>17</v>
      </c>
    </row>
    <row r="174" spans="2:6" x14ac:dyDescent="0.2">
      <c r="B174" t="s">
        <v>18</v>
      </c>
      <c r="E174" s="8">
        <v>59.72</v>
      </c>
      <c r="F174" s="37">
        <v>59.86</v>
      </c>
    </row>
    <row r="175" spans="2:6" x14ac:dyDescent="0.2">
      <c r="B175" t="s">
        <v>19</v>
      </c>
      <c r="E175" s="8">
        <v>19.930000000000003</v>
      </c>
      <c r="F175" s="37">
        <v>19.98</v>
      </c>
    </row>
    <row r="176" spans="2:6" x14ac:dyDescent="0.2">
      <c r="B176" t="s">
        <v>20</v>
      </c>
      <c r="E176" s="8">
        <v>74.650000000000006</v>
      </c>
      <c r="F176" s="37">
        <v>74.83</v>
      </c>
    </row>
    <row r="177" spans="2:9" x14ac:dyDescent="0.2">
      <c r="B177" t="s">
        <v>21</v>
      </c>
      <c r="E177" s="8">
        <v>24.91</v>
      </c>
      <c r="F177" s="37">
        <v>24.970000000000002</v>
      </c>
    </row>
    <row r="178" spans="2:9" ht="13.5" thickBot="1" x14ac:dyDescent="0.25"/>
    <row r="179" spans="2:9" ht="16.5" thickTop="1" thickBot="1" x14ac:dyDescent="0.3">
      <c r="B179" s="5" t="s">
        <v>76</v>
      </c>
      <c r="E179" s="15">
        <f>12*E155+2*E165</f>
        <v>39933.700000000004</v>
      </c>
      <c r="F179" s="15">
        <f>6*E155+6*F155+E165+F165</f>
        <v>39982.990000000005</v>
      </c>
    </row>
    <row r="180" spans="2:9" ht="23.25" thickTop="1" x14ac:dyDescent="0.2">
      <c r="B180" s="16" t="s">
        <v>23</v>
      </c>
    </row>
    <row r="182" spans="2:9" x14ac:dyDescent="0.2">
      <c r="B182" s="17"/>
      <c r="C182" s="17"/>
      <c r="D182" s="17"/>
      <c r="E182" s="17"/>
      <c r="F182" s="17"/>
      <c r="G182" s="17"/>
      <c r="H182" s="17"/>
      <c r="I182" s="17"/>
    </row>
    <row r="186" spans="2:9" ht="22.5" customHeight="1" x14ac:dyDescent="0.3">
      <c r="B186" s="81" t="s">
        <v>71</v>
      </c>
      <c r="C186" s="82"/>
    </row>
    <row r="188" spans="2:9" x14ac:dyDescent="0.2">
      <c r="B188" s="2" t="s">
        <v>0</v>
      </c>
      <c r="C188" s="3">
        <v>7</v>
      </c>
      <c r="E188" s="84" t="s">
        <v>74</v>
      </c>
      <c r="F188" s="84" t="s">
        <v>73</v>
      </c>
    </row>
    <row r="189" spans="2:9" x14ac:dyDescent="0.2">
      <c r="B189" s="2"/>
      <c r="C189" s="4"/>
    </row>
    <row r="190" spans="2:9" x14ac:dyDescent="0.2">
      <c r="B190" s="5" t="s">
        <v>1</v>
      </c>
      <c r="C190" s="6">
        <v>44.18</v>
      </c>
      <c r="D190" s="85">
        <v>44.29</v>
      </c>
    </row>
    <row r="191" spans="2:9" x14ac:dyDescent="0.2">
      <c r="B191" s="2"/>
    </row>
    <row r="192" spans="2:9" x14ac:dyDescent="0.2">
      <c r="B192" s="7" t="s">
        <v>2</v>
      </c>
    </row>
    <row r="193" spans="2:6" x14ac:dyDescent="0.2">
      <c r="B193" t="s">
        <v>3</v>
      </c>
      <c r="E193" s="88">
        <v>1148.3399999999999</v>
      </c>
      <c r="F193" s="37">
        <v>1151.1600000000001</v>
      </c>
    </row>
    <row r="194" spans="2:6" x14ac:dyDescent="0.2">
      <c r="B194" t="s">
        <v>4</v>
      </c>
      <c r="E194" s="88">
        <f>C188*C190</f>
        <v>309.26</v>
      </c>
      <c r="F194" s="37">
        <f>C188*D190</f>
        <v>310.02999999999997</v>
      </c>
    </row>
    <row r="195" spans="2:6" x14ac:dyDescent="0.2">
      <c r="B195" t="s">
        <v>5</v>
      </c>
      <c r="E195" s="88">
        <v>527.9</v>
      </c>
      <c r="F195" s="37">
        <v>529.20000000000005</v>
      </c>
    </row>
    <row r="196" spans="2:6" x14ac:dyDescent="0.2">
      <c r="B196" t="s">
        <v>6</v>
      </c>
      <c r="E196" s="88">
        <v>310.07</v>
      </c>
      <c r="F196" s="37">
        <v>310.83</v>
      </c>
    </row>
    <row r="197" spans="2:6" x14ac:dyDescent="0.2">
      <c r="B197" t="s">
        <v>7</v>
      </c>
      <c r="E197" s="88">
        <v>229.23</v>
      </c>
      <c r="F197" s="37">
        <v>229.79999999999998</v>
      </c>
    </row>
    <row r="198" spans="2:6" x14ac:dyDescent="0.2">
      <c r="B198" t="s">
        <v>8</v>
      </c>
      <c r="E198" s="88">
        <v>22.380000000000003</v>
      </c>
      <c r="F198" s="37">
        <v>22.430000000000003</v>
      </c>
    </row>
    <row r="199" spans="2:6" x14ac:dyDescent="0.2">
      <c r="B199" t="s">
        <v>9</v>
      </c>
      <c r="E199" s="88">
        <v>371.53999999999996</v>
      </c>
      <c r="F199" s="37">
        <v>372.45</v>
      </c>
    </row>
    <row r="200" spans="2:6" ht="14.25" x14ac:dyDescent="0.2">
      <c r="B200" s="9"/>
      <c r="E200" s="89">
        <f>SUM(E193:E199)</f>
        <v>2918.7200000000003</v>
      </c>
      <c r="F200" s="87">
        <f>SUM(F193:F199)</f>
        <v>2925.9</v>
      </c>
    </row>
    <row r="202" spans="2:6" x14ac:dyDescent="0.2">
      <c r="B202" s="7" t="s">
        <v>10</v>
      </c>
    </row>
    <row r="203" spans="2:6" x14ac:dyDescent="0.2">
      <c r="B203" s="11" t="s">
        <v>62</v>
      </c>
      <c r="C203" s="12">
        <v>27.26</v>
      </c>
      <c r="D203" s="86">
        <v>27.32</v>
      </c>
    </row>
    <row r="205" spans="2:6" x14ac:dyDescent="0.2">
      <c r="B205" t="s">
        <v>3</v>
      </c>
      <c r="E205" s="88">
        <v>708.61</v>
      </c>
      <c r="F205" s="8">
        <v>710.35</v>
      </c>
    </row>
    <row r="206" spans="2:6" x14ac:dyDescent="0.2">
      <c r="B206" t="s">
        <v>4</v>
      </c>
      <c r="E206" s="88">
        <f>C188*C203</f>
        <v>190.82000000000002</v>
      </c>
      <c r="F206" s="37">
        <f>C188*D203</f>
        <v>191.24</v>
      </c>
    </row>
    <row r="207" spans="2:6" x14ac:dyDescent="0.2">
      <c r="B207" t="s">
        <v>5</v>
      </c>
      <c r="E207" s="88">
        <v>527.9</v>
      </c>
      <c r="F207" s="37">
        <v>529.20000000000005</v>
      </c>
    </row>
    <row r="208" spans="2:6" x14ac:dyDescent="0.2">
      <c r="B208" t="s">
        <v>6</v>
      </c>
      <c r="E208" s="88">
        <v>310.07</v>
      </c>
      <c r="F208" s="37">
        <v>310.83</v>
      </c>
    </row>
    <row r="209" spans="2:6" x14ac:dyDescent="0.2">
      <c r="B209" t="s">
        <v>7</v>
      </c>
      <c r="E209" s="88">
        <v>229.23</v>
      </c>
      <c r="F209" s="37">
        <v>229.79999999999998</v>
      </c>
    </row>
    <row r="210" spans="2:6" ht="14.25" x14ac:dyDescent="0.2">
      <c r="B210" s="9"/>
      <c r="E210" s="90">
        <f>SUM(E205:E209)</f>
        <v>1966.6299999999999</v>
      </c>
      <c r="F210" s="13">
        <f>SUM(F205:F209)</f>
        <v>1971.4199999999998</v>
      </c>
    </row>
    <row r="212" spans="2:6" x14ac:dyDescent="0.2">
      <c r="B212" s="14" t="s">
        <v>12</v>
      </c>
    </row>
    <row r="213" spans="2:6" x14ac:dyDescent="0.2">
      <c r="B213" t="s">
        <v>13</v>
      </c>
      <c r="E213" s="88">
        <v>39.809999999999995</v>
      </c>
      <c r="F213" s="37">
        <v>39.909999999999997</v>
      </c>
    </row>
    <row r="214" spans="2:6" x14ac:dyDescent="0.2">
      <c r="B214" t="s">
        <v>14</v>
      </c>
      <c r="E214" s="88">
        <v>95.43</v>
      </c>
      <c r="F214" s="37">
        <v>95.660000000000011</v>
      </c>
    </row>
    <row r="215" spans="2:6" x14ac:dyDescent="0.2">
      <c r="B215" t="s">
        <v>15</v>
      </c>
      <c r="E215" s="88">
        <v>99.56</v>
      </c>
      <c r="F215" s="37">
        <v>99.800000000000011</v>
      </c>
    </row>
    <row r="216" spans="2:6" x14ac:dyDescent="0.2">
      <c r="B216" t="s">
        <v>16</v>
      </c>
      <c r="E216" s="88">
        <v>136.32999999999998</v>
      </c>
      <c r="F216" s="37">
        <v>136.66999999999999</v>
      </c>
    </row>
    <row r="217" spans="2:6" x14ac:dyDescent="0.2">
      <c r="F217" s="37"/>
    </row>
    <row r="218" spans="2:6" x14ac:dyDescent="0.2">
      <c r="B218" s="14" t="s">
        <v>17</v>
      </c>
      <c r="F218" s="37"/>
    </row>
    <row r="219" spans="2:6" x14ac:dyDescent="0.2">
      <c r="B219" t="s">
        <v>18</v>
      </c>
      <c r="E219" s="88">
        <v>58.26</v>
      </c>
      <c r="F219" s="37">
        <v>58.4</v>
      </c>
    </row>
    <row r="220" spans="2:6" x14ac:dyDescent="0.2">
      <c r="B220" t="s">
        <v>19</v>
      </c>
      <c r="E220" s="88">
        <v>19.440000000000001</v>
      </c>
      <c r="F220" s="37">
        <v>19.490000000000002</v>
      </c>
    </row>
    <row r="221" spans="2:6" x14ac:dyDescent="0.2">
      <c r="B221" t="s">
        <v>20</v>
      </c>
      <c r="E221" s="88">
        <v>72.820000000000007</v>
      </c>
      <c r="F221" s="37">
        <v>73</v>
      </c>
    </row>
    <row r="222" spans="2:6" x14ac:dyDescent="0.2">
      <c r="B222" t="s">
        <v>21</v>
      </c>
      <c r="E222" s="88">
        <v>24.3</v>
      </c>
      <c r="F222" s="37">
        <v>24.360000000000003</v>
      </c>
    </row>
    <row r="223" spans="2:6" ht="13.5" thickBot="1" x14ac:dyDescent="0.25"/>
    <row r="224" spans="2:6" ht="16.5" thickTop="1" thickBot="1" x14ac:dyDescent="0.3">
      <c r="B224" s="5" t="s">
        <v>72</v>
      </c>
      <c r="E224" s="15">
        <f>8*E200+1*E210+4*F200+1*F210</f>
        <v>38991.410000000003</v>
      </c>
    </row>
    <row r="225" spans="2:9" ht="23.25" thickTop="1" x14ac:dyDescent="0.2">
      <c r="B225" s="16" t="s">
        <v>23</v>
      </c>
    </row>
    <row r="227" spans="2:9" x14ac:dyDescent="0.2">
      <c r="B227" s="17"/>
      <c r="C227" s="17"/>
      <c r="D227" s="17"/>
      <c r="E227" s="17"/>
      <c r="F227" s="17"/>
      <c r="G227" s="17"/>
      <c r="H227" s="17"/>
      <c r="I227" s="17"/>
    </row>
    <row r="232" spans="2:9" ht="22.5" customHeight="1" x14ac:dyDescent="0.3">
      <c r="B232" s="81" t="s">
        <v>69</v>
      </c>
      <c r="C232" s="82"/>
    </row>
    <row r="234" spans="2:9" x14ac:dyDescent="0.2">
      <c r="B234" s="2" t="s">
        <v>0</v>
      </c>
      <c r="C234" s="3">
        <v>7</v>
      </c>
    </row>
    <row r="235" spans="2:9" x14ac:dyDescent="0.2">
      <c r="B235" s="2"/>
      <c r="C235" s="4"/>
    </row>
    <row r="236" spans="2:9" x14ac:dyDescent="0.2">
      <c r="B236" s="5" t="s">
        <v>1</v>
      </c>
      <c r="C236" s="6">
        <v>45.29</v>
      </c>
    </row>
    <row r="237" spans="2:9" x14ac:dyDescent="0.2">
      <c r="B237" s="2"/>
    </row>
    <row r="238" spans="2:9" x14ac:dyDescent="0.2">
      <c r="B238" s="7" t="s">
        <v>2</v>
      </c>
    </row>
    <row r="239" spans="2:9" x14ac:dyDescent="0.2">
      <c r="B239" t="s">
        <v>3</v>
      </c>
      <c r="E239" s="8">
        <v>1131.3599999999999</v>
      </c>
    </row>
    <row r="240" spans="2:9" x14ac:dyDescent="0.2">
      <c r="B240" t="s">
        <v>4</v>
      </c>
      <c r="E240" s="8">
        <f>C234*C236</f>
        <v>317.02999999999997</v>
      </c>
    </row>
    <row r="241" spans="2:6" x14ac:dyDescent="0.2">
      <c r="B241" t="s">
        <v>5</v>
      </c>
      <c r="E241" s="8">
        <v>520.09</v>
      </c>
    </row>
    <row r="242" spans="2:6" x14ac:dyDescent="0.2">
      <c r="B242" t="s">
        <v>6</v>
      </c>
      <c r="E242" s="8">
        <v>305.48</v>
      </c>
    </row>
    <row r="243" spans="2:6" x14ac:dyDescent="0.2">
      <c r="B243" t="s">
        <v>7</v>
      </c>
      <c r="E243" s="8">
        <v>225.84</v>
      </c>
      <c r="F243" s="26"/>
    </row>
    <row r="244" spans="2:6" x14ac:dyDescent="0.2">
      <c r="B244" t="s">
        <v>8</v>
      </c>
      <c r="E244" s="8">
        <v>22.040000000000003</v>
      </c>
    </row>
    <row r="245" spans="2:6" x14ac:dyDescent="0.2">
      <c r="B245" t="s">
        <v>9</v>
      </c>
      <c r="E245" s="8">
        <v>366.03999999999996</v>
      </c>
    </row>
    <row r="246" spans="2:6" ht="14.25" x14ac:dyDescent="0.2">
      <c r="B246" s="9"/>
      <c r="E246" s="10">
        <f>SUM(E239:E245)</f>
        <v>2887.88</v>
      </c>
    </row>
    <row r="248" spans="2:6" x14ac:dyDescent="0.2">
      <c r="B248" s="7" t="s">
        <v>10</v>
      </c>
    </row>
    <row r="249" spans="2:6" x14ac:dyDescent="0.2">
      <c r="B249" s="11" t="s">
        <v>62</v>
      </c>
      <c r="C249" s="12">
        <v>26.85</v>
      </c>
    </row>
    <row r="251" spans="2:6" x14ac:dyDescent="0.2">
      <c r="B251" t="s">
        <v>3</v>
      </c>
      <c r="E251" s="8">
        <v>698.13</v>
      </c>
    </row>
    <row r="252" spans="2:6" x14ac:dyDescent="0.2">
      <c r="B252" t="s">
        <v>4</v>
      </c>
      <c r="E252" s="8">
        <f>C234*C249</f>
        <v>187.95000000000002</v>
      </c>
    </row>
    <row r="253" spans="2:6" x14ac:dyDescent="0.2">
      <c r="B253" t="s">
        <v>5</v>
      </c>
      <c r="E253" s="8">
        <v>520.09</v>
      </c>
    </row>
    <row r="254" spans="2:6" x14ac:dyDescent="0.2">
      <c r="B254" t="s">
        <v>6</v>
      </c>
      <c r="E254" s="8">
        <v>305.48</v>
      </c>
    </row>
    <row r="255" spans="2:6" x14ac:dyDescent="0.2">
      <c r="B255" t="s">
        <v>7</v>
      </c>
      <c r="E255" s="8">
        <v>225.84</v>
      </c>
    </row>
    <row r="256" spans="2:6" ht="14.25" x14ac:dyDescent="0.2">
      <c r="B256" s="9"/>
      <c r="E256" s="13">
        <f>SUM(E251:E255)</f>
        <v>1937.49</v>
      </c>
    </row>
    <row r="258" spans="2:5" x14ac:dyDescent="0.2">
      <c r="B258" s="14" t="s">
        <v>12</v>
      </c>
    </row>
    <row r="259" spans="2:5" x14ac:dyDescent="0.2">
      <c r="B259" t="s">
        <v>13</v>
      </c>
      <c r="E259" s="8">
        <v>39.22</v>
      </c>
    </row>
    <row r="260" spans="2:5" x14ac:dyDescent="0.2">
      <c r="B260" t="s">
        <v>14</v>
      </c>
      <c r="E260" s="8">
        <v>94.01</v>
      </c>
    </row>
    <row r="261" spans="2:5" x14ac:dyDescent="0.2">
      <c r="B261" t="s">
        <v>15</v>
      </c>
      <c r="E261" s="8">
        <v>98.08</v>
      </c>
    </row>
    <row r="262" spans="2:5" x14ac:dyDescent="0.2">
      <c r="B262" t="s">
        <v>16</v>
      </c>
      <c r="E262" s="8">
        <v>134.31</v>
      </c>
    </row>
    <row r="264" spans="2:5" x14ac:dyDescent="0.2">
      <c r="B264" s="14" t="s">
        <v>17</v>
      </c>
    </row>
    <row r="265" spans="2:5" x14ac:dyDescent="0.2">
      <c r="B265" t="s">
        <v>18</v>
      </c>
      <c r="E265" s="8">
        <v>57.39</v>
      </c>
    </row>
    <row r="266" spans="2:5" x14ac:dyDescent="0.2">
      <c r="B266" t="s">
        <v>19</v>
      </c>
      <c r="E266" s="8">
        <v>19.150000000000002</v>
      </c>
    </row>
    <row r="267" spans="2:5" x14ac:dyDescent="0.2">
      <c r="B267" t="s">
        <v>20</v>
      </c>
      <c r="E267" s="8">
        <v>71.740000000000009</v>
      </c>
    </row>
    <row r="268" spans="2:5" x14ac:dyDescent="0.2">
      <c r="B268" t="s">
        <v>21</v>
      </c>
      <c r="E268" s="8">
        <v>23.94</v>
      </c>
    </row>
    <row r="269" spans="2:5" ht="13.5" thickBot="1" x14ac:dyDescent="0.25"/>
    <row r="270" spans="2:5" ht="16.5" thickTop="1" thickBot="1" x14ac:dyDescent="0.3">
      <c r="B270" s="5" t="s">
        <v>70</v>
      </c>
      <c r="E270" s="15">
        <f>12*E246+2*E256</f>
        <v>38529.54</v>
      </c>
    </row>
    <row r="271" spans="2:5" ht="23.25" thickTop="1" x14ac:dyDescent="0.2">
      <c r="B271" s="16" t="s">
        <v>23</v>
      </c>
    </row>
    <row r="273" spans="2:9" x14ac:dyDescent="0.2">
      <c r="B273" s="17"/>
      <c r="C273" s="17"/>
      <c r="D273" s="17"/>
      <c r="E273" s="17"/>
      <c r="F273" s="17"/>
      <c r="G273" s="17"/>
      <c r="H273" s="17"/>
      <c r="I273" s="17"/>
    </row>
    <row r="275" spans="2:9" ht="22.5" customHeight="1" x14ac:dyDescent="0.3">
      <c r="B275" s="81" t="s">
        <v>65</v>
      </c>
      <c r="C275" s="83"/>
    </row>
    <row r="277" spans="2:9" x14ac:dyDescent="0.2">
      <c r="B277" s="2" t="s">
        <v>0</v>
      </c>
      <c r="C277" s="3">
        <v>7</v>
      </c>
    </row>
    <row r="278" spans="2:9" x14ac:dyDescent="0.2">
      <c r="B278" s="2"/>
      <c r="C278" s="4"/>
    </row>
    <row r="279" spans="2:9" x14ac:dyDescent="0.2">
      <c r="B279" s="5" t="s">
        <v>1</v>
      </c>
      <c r="C279" s="6">
        <v>43.08</v>
      </c>
    </row>
    <row r="280" spans="2:9" x14ac:dyDescent="0.2">
      <c r="B280" s="2"/>
    </row>
    <row r="281" spans="2:9" x14ac:dyDescent="0.2">
      <c r="B281" s="7" t="s">
        <v>2</v>
      </c>
    </row>
    <row r="282" spans="2:9" x14ac:dyDescent="0.2">
      <c r="B282" t="s">
        <v>3</v>
      </c>
      <c r="E282" s="8">
        <v>1120.1500000000001</v>
      </c>
    </row>
    <row r="283" spans="2:9" x14ac:dyDescent="0.2">
      <c r="B283" t="s">
        <v>4</v>
      </c>
      <c r="E283" s="8">
        <f>C277*C279</f>
        <v>301.56</v>
      </c>
    </row>
    <row r="284" spans="2:9" x14ac:dyDescent="0.2">
      <c r="B284" t="s">
        <v>5</v>
      </c>
      <c r="E284" s="8">
        <v>514.93999999999994</v>
      </c>
    </row>
    <row r="285" spans="2:9" x14ac:dyDescent="0.2">
      <c r="B285" t="s">
        <v>6</v>
      </c>
      <c r="E285" s="8">
        <v>302.45</v>
      </c>
    </row>
    <row r="286" spans="2:9" x14ac:dyDescent="0.2">
      <c r="B286" t="s">
        <v>7</v>
      </c>
      <c r="E286" s="8">
        <v>223.6</v>
      </c>
    </row>
    <row r="287" spans="2:9" x14ac:dyDescent="0.2">
      <c r="B287" t="s">
        <v>8</v>
      </c>
      <c r="E287" s="8">
        <v>21.82</v>
      </c>
    </row>
    <row r="288" spans="2:9" x14ac:dyDescent="0.2">
      <c r="B288" t="s">
        <v>9</v>
      </c>
      <c r="E288" s="8">
        <v>362.40999999999997</v>
      </c>
    </row>
    <row r="289" spans="2:5" ht="14.25" x14ac:dyDescent="0.2">
      <c r="B289" s="9"/>
      <c r="E289" s="10">
        <f>SUM(E282:E288)</f>
        <v>2846.93</v>
      </c>
    </row>
    <row r="291" spans="2:5" x14ac:dyDescent="0.2">
      <c r="B291" s="7" t="s">
        <v>10</v>
      </c>
    </row>
    <row r="292" spans="2:5" x14ac:dyDescent="0.2">
      <c r="B292" s="11" t="s">
        <v>11</v>
      </c>
      <c r="C292" s="12">
        <v>26.580000000000002</v>
      </c>
    </row>
    <row r="294" spans="2:5" x14ac:dyDescent="0.2">
      <c r="B294" t="s">
        <v>3</v>
      </c>
      <c r="E294" s="8">
        <v>691.21</v>
      </c>
    </row>
    <row r="295" spans="2:5" x14ac:dyDescent="0.2">
      <c r="B295" t="s">
        <v>4</v>
      </c>
      <c r="E295" s="8">
        <f>C277*C292</f>
        <v>186.06</v>
      </c>
    </row>
    <row r="296" spans="2:5" x14ac:dyDescent="0.2">
      <c r="B296" t="s">
        <v>5</v>
      </c>
      <c r="E296" s="8">
        <v>514.93999999999994</v>
      </c>
    </row>
    <row r="297" spans="2:5" x14ac:dyDescent="0.2">
      <c r="B297" t="s">
        <v>6</v>
      </c>
      <c r="E297" s="8">
        <v>302.45</v>
      </c>
    </row>
    <row r="298" spans="2:5" x14ac:dyDescent="0.2">
      <c r="B298" t="s">
        <v>7</v>
      </c>
      <c r="E298" s="8">
        <v>223.6</v>
      </c>
    </row>
    <row r="299" spans="2:5" ht="14.25" x14ac:dyDescent="0.2">
      <c r="B299" s="9"/>
      <c r="E299" s="13">
        <f>SUM(E294:E298)</f>
        <v>1918.26</v>
      </c>
    </row>
    <row r="301" spans="2:5" x14ac:dyDescent="0.2">
      <c r="B301" s="14" t="s">
        <v>12</v>
      </c>
    </row>
    <row r="302" spans="2:5" x14ac:dyDescent="0.2">
      <c r="B302" t="s">
        <v>13</v>
      </c>
      <c r="E302" s="8">
        <v>38.83</v>
      </c>
    </row>
    <row r="303" spans="2:5" x14ac:dyDescent="0.2">
      <c r="B303" t="s">
        <v>14</v>
      </c>
      <c r="E303" s="8">
        <v>93.070000000000007</v>
      </c>
    </row>
    <row r="304" spans="2:5" x14ac:dyDescent="0.2">
      <c r="B304" t="s">
        <v>15</v>
      </c>
      <c r="E304" s="8">
        <v>97.100000000000009</v>
      </c>
    </row>
    <row r="305" spans="2:9" x14ac:dyDescent="0.2">
      <c r="B305" t="s">
        <v>16</v>
      </c>
      <c r="E305" s="8">
        <v>132.97999999999999</v>
      </c>
    </row>
    <row r="307" spans="2:9" x14ac:dyDescent="0.2">
      <c r="B307" s="14" t="s">
        <v>17</v>
      </c>
    </row>
    <row r="308" spans="2:9" x14ac:dyDescent="0.2">
      <c r="B308" t="s">
        <v>18</v>
      </c>
      <c r="E308" s="8">
        <v>56.82</v>
      </c>
    </row>
    <row r="309" spans="2:9" x14ac:dyDescent="0.2">
      <c r="B309" t="s">
        <v>19</v>
      </c>
      <c r="E309" s="8">
        <v>18.96</v>
      </c>
    </row>
    <row r="310" spans="2:9" x14ac:dyDescent="0.2">
      <c r="B310" t="s">
        <v>20</v>
      </c>
      <c r="E310" s="8">
        <v>71.02000000000001</v>
      </c>
    </row>
    <row r="311" spans="2:9" x14ac:dyDescent="0.2">
      <c r="B311" t="s">
        <v>21</v>
      </c>
      <c r="E311" s="8">
        <v>23.700000000000003</v>
      </c>
    </row>
    <row r="312" spans="2:9" ht="13.5" thickBot="1" x14ac:dyDescent="0.25"/>
    <row r="313" spans="2:9" ht="16.5" thickTop="1" thickBot="1" x14ac:dyDescent="0.3">
      <c r="B313" s="5" t="s">
        <v>67</v>
      </c>
      <c r="E313" s="15">
        <f>12*E289+2*E299</f>
        <v>37999.679999999993</v>
      </c>
    </row>
    <row r="314" spans="2:9" ht="23.25" thickTop="1" x14ac:dyDescent="0.2">
      <c r="B314" s="16" t="s">
        <v>23</v>
      </c>
      <c r="E314" s="73"/>
    </row>
    <row r="316" spans="2:9" x14ac:dyDescent="0.2">
      <c r="B316" s="17"/>
      <c r="C316" s="17"/>
      <c r="D316" s="17"/>
      <c r="E316" s="17"/>
      <c r="F316" s="17"/>
      <c r="G316" s="17"/>
      <c r="H316" s="17"/>
      <c r="I316" s="17"/>
    </row>
    <row r="318" spans="2:9" ht="22.5" customHeight="1" x14ac:dyDescent="0.3">
      <c r="B318" s="81" t="s">
        <v>66</v>
      </c>
      <c r="C318" s="82"/>
    </row>
    <row r="320" spans="2:9" x14ac:dyDescent="0.2">
      <c r="B320" s="2" t="s">
        <v>0</v>
      </c>
      <c r="C320" s="3">
        <v>6</v>
      </c>
    </row>
    <row r="321" spans="2:5" x14ac:dyDescent="0.2">
      <c r="B321" s="2"/>
      <c r="C321" s="4"/>
    </row>
    <row r="322" spans="2:5" x14ac:dyDescent="0.2">
      <c r="B322" s="5" t="s">
        <v>1</v>
      </c>
      <c r="C322" s="6">
        <v>42.65</v>
      </c>
    </row>
    <row r="323" spans="2:5" x14ac:dyDescent="0.2">
      <c r="B323" s="2"/>
    </row>
    <row r="324" spans="2:5" x14ac:dyDescent="0.2">
      <c r="B324" s="7" t="s">
        <v>2</v>
      </c>
    </row>
    <row r="325" spans="2:5" x14ac:dyDescent="0.2">
      <c r="B325" t="s">
        <v>3</v>
      </c>
      <c r="E325" s="8">
        <v>1109.05</v>
      </c>
    </row>
    <row r="326" spans="2:5" x14ac:dyDescent="0.2">
      <c r="B326" t="s">
        <v>4</v>
      </c>
      <c r="E326" s="8">
        <f>C320*C322</f>
        <v>255.89999999999998</v>
      </c>
    </row>
    <row r="327" spans="2:5" x14ac:dyDescent="0.2">
      <c r="B327" t="s">
        <v>5</v>
      </c>
      <c r="E327" s="8">
        <v>509.84</v>
      </c>
    </row>
    <row r="328" spans="2:5" x14ac:dyDescent="0.2">
      <c r="B328" t="s">
        <v>6</v>
      </c>
      <c r="E328" s="8">
        <v>299.45</v>
      </c>
    </row>
    <row r="329" spans="2:5" x14ac:dyDescent="0.2">
      <c r="B329" t="s">
        <v>7</v>
      </c>
      <c r="E329" s="8">
        <v>221.38</v>
      </c>
    </row>
    <row r="330" spans="2:5" x14ac:dyDescent="0.2">
      <c r="B330" t="s">
        <v>8</v>
      </c>
      <c r="E330" s="8">
        <v>21.6</v>
      </c>
    </row>
    <row r="331" spans="2:5" x14ac:dyDescent="0.2">
      <c r="B331" t="s">
        <v>9</v>
      </c>
      <c r="E331" s="8">
        <v>358.82</v>
      </c>
    </row>
    <row r="332" spans="2:5" ht="14.25" x14ac:dyDescent="0.2">
      <c r="B332" s="9"/>
      <c r="E332" s="10">
        <f>SUM(E325:E331)</f>
        <v>2776.04</v>
      </c>
    </row>
    <row r="334" spans="2:5" x14ac:dyDescent="0.2">
      <c r="B334" s="7" t="s">
        <v>10</v>
      </c>
    </row>
    <row r="335" spans="2:5" x14ac:dyDescent="0.2">
      <c r="B335" s="11" t="s">
        <v>11</v>
      </c>
      <c r="C335" s="12">
        <v>26.31</v>
      </c>
    </row>
    <row r="337" spans="2:5" x14ac:dyDescent="0.2">
      <c r="B337" t="s">
        <v>3</v>
      </c>
      <c r="E337" s="8">
        <v>684.36</v>
      </c>
    </row>
    <row r="338" spans="2:5" x14ac:dyDescent="0.2">
      <c r="B338" t="s">
        <v>4</v>
      </c>
      <c r="E338" s="8">
        <f>C320*C335</f>
        <v>157.85999999999999</v>
      </c>
    </row>
    <row r="339" spans="2:5" x14ac:dyDescent="0.2">
      <c r="B339" t="s">
        <v>5</v>
      </c>
      <c r="E339" s="8">
        <v>509.84</v>
      </c>
    </row>
    <row r="340" spans="2:5" x14ac:dyDescent="0.2">
      <c r="B340" t="s">
        <v>6</v>
      </c>
      <c r="E340" s="8">
        <v>299.45</v>
      </c>
    </row>
    <row r="341" spans="2:5" x14ac:dyDescent="0.2">
      <c r="B341" t="s">
        <v>7</v>
      </c>
      <c r="E341" s="8">
        <v>221.38</v>
      </c>
    </row>
    <row r="342" spans="2:5" ht="14.25" x14ac:dyDescent="0.2">
      <c r="B342" s="9"/>
      <c r="E342" s="13">
        <f>SUM(E337:E341)</f>
        <v>1872.8899999999999</v>
      </c>
    </row>
    <row r="344" spans="2:5" x14ac:dyDescent="0.2">
      <c r="B344" s="14" t="s">
        <v>12</v>
      </c>
    </row>
    <row r="345" spans="2:5" x14ac:dyDescent="0.2">
      <c r="B345" t="s">
        <v>13</v>
      </c>
      <c r="E345" s="8">
        <v>38.44</v>
      </c>
    </row>
    <row r="346" spans="2:5" x14ac:dyDescent="0.2">
      <c r="B346" t="s">
        <v>14</v>
      </c>
      <c r="E346" s="8">
        <v>92.14</v>
      </c>
    </row>
    <row r="347" spans="2:5" x14ac:dyDescent="0.2">
      <c r="B347" t="s">
        <v>15</v>
      </c>
      <c r="E347" s="8">
        <v>96.13</v>
      </c>
    </row>
    <row r="348" spans="2:5" x14ac:dyDescent="0.2">
      <c r="B348" t="s">
        <v>16</v>
      </c>
      <c r="E348" s="8">
        <v>131.66</v>
      </c>
    </row>
    <row r="350" spans="2:5" x14ac:dyDescent="0.2">
      <c r="B350" s="14" t="s">
        <v>17</v>
      </c>
    </row>
    <row r="351" spans="2:5" x14ac:dyDescent="0.2">
      <c r="B351" t="s">
        <v>18</v>
      </c>
      <c r="E351" s="8">
        <v>56.25</v>
      </c>
    </row>
    <row r="352" spans="2:5" x14ac:dyDescent="0.2">
      <c r="B352" t="s">
        <v>19</v>
      </c>
      <c r="E352" s="8">
        <v>18.77</v>
      </c>
    </row>
    <row r="353" spans="2:9" x14ac:dyDescent="0.2">
      <c r="B353" t="s">
        <v>20</v>
      </c>
      <c r="E353" s="8">
        <v>70.31</v>
      </c>
    </row>
    <row r="354" spans="2:9" x14ac:dyDescent="0.2">
      <c r="B354" t="s">
        <v>21</v>
      </c>
      <c r="E354" s="8">
        <v>23.46</v>
      </c>
    </row>
    <row r="355" spans="2:9" ht="13.5" thickBot="1" x14ac:dyDescent="0.25"/>
    <row r="356" spans="2:9" ht="16.5" thickTop="1" thickBot="1" x14ac:dyDescent="0.3">
      <c r="B356" s="5" t="s">
        <v>68</v>
      </c>
      <c r="E356" s="15">
        <f>12*E332+2*E342</f>
        <v>37058.259999999995</v>
      </c>
    </row>
    <row r="357" spans="2:9" ht="23.25" thickTop="1" x14ac:dyDescent="0.2">
      <c r="B357" s="16" t="s">
        <v>23</v>
      </c>
      <c r="E357" s="73"/>
    </row>
    <row r="359" spans="2:9" x14ac:dyDescent="0.2">
      <c r="B359" s="17"/>
      <c r="C359" s="17"/>
      <c r="D359" s="17"/>
      <c r="E359" s="17"/>
      <c r="F359" s="17"/>
      <c r="G359" s="17"/>
      <c r="H359" s="17"/>
      <c r="I359" s="17"/>
    </row>
    <row r="361" spans="2:9" ht="20.25" x14ac:dyDescent="0.3">
      <c r="B361" s="1" t="s">
        <v>24</v>
      </c>
    </row>
    <row r="363" spans="2:9" x14ac:dyDescent="0.2">
      <c r="B363" s="2" t="s">
        <v>0</v>
      </c>
      <c r="C363" s="18">
        <v>5</v>
      </c>
    </row>
    <row r="364" spans="2:9" x14ac:dyDescent="0.2">
      <c r="B364" s="2"/>
      <c r="C364" s="4"/>
    </row>
    <row r="365" spans="2:9" x14ac:dyDescent="0.2">
      <c r="B365" s="5" t="s">
        <v>25</v>
      </c>
      <c r="C365" s="6">
        <v>42.65</v>
      </c>
    </row>
    <row r="367" spans="2:9" x14ac:dyDescent="0.2">
      <c r="B367" s="19" t="s">
        <v>2</v>
      </c>
      <c r="C367" s="20"/>
      <c r="D367" s="20"/>
      <c r="E367" s="21" t="s">
        <v>24</v>
      </c>
      <c r="F367" s="22"/>
      <c r="G367" s="20"/>
      <c r="H367" s="22"/>
      <c r="I367" s="22"/>
    </row>
    <row r="368" spans="2:9" x14ac:dyDescent="0.2">
      <c r="B368" t="s">
        <v>3</v>
      </c>
      <c r="E368" s="23">
        <v>1109.05</v>
      </c>
      <c r="F368" s="8"/>
      <c r="G368" s="24"/>
      <c r="H368" s="25"/>
      <c r="I368" s="26"/>
    </row>
    <row r="369" spans="2:9" x14ac:dyDescent="0.2">
      <c r="B369" t="s">
        <v>4</v>
      </c>
      <c r="E369" s="23">
        <f>C363*C365</f>
        <v>213.25</v>
      </c>
      <c r="F369" s="8"/>
      <c r="G369" s="24"/>
      <c r="H369" s="25"/>
      <c r="I369" s="26"/>
    </row>
    <row r="370" spans="2:9" x14ac:dyDescent="0.2">
      <c r="B370" t="s">
        <v>5</v>
      </c>
      <c r="E370" s="23">
        <v>509.84</v>
      </c>
      <c r="F370" s="8"/>
      <c r="G370" s="24"/>
      <c r="H370" s="25"/>
      <c r="I370" s="26"/>
    </row>
    <row r="371" spans="2:9" x14ac:dyDescent="0.2">
      <c r="B371" t="s">
        <v>6</v>
      </c>
      <c r="E371" s="23">
        <v>299.45</v>
      </c>
      <c r="F371" s="8"/>
      <c r="G371" s="24"/>
      <c r="H371" s="25"/>
      <c r="I371" s="26"/>
    </row>
    <row r="372" spans="2:9" x14ac:dyDescent="0.2">
      <c r="B372" t="s">
        <v>7</v>
      </c>
      <c r="E372" s="23">
        <v>221.38</v>
      </c>
      <c r="F372" s="8"/>
      <c r="G372" s="24"/>
      <c r="H372" s="25"/>
      <c r="I372" s="26"/>
    </row>
    <row r="373" spans="2:9" x14ac:dyDescent="0.2">
      <c r="B373" t="s">
        <v>8</v>
      </c>
      <c r="E373" s="23">
        <v>21.6</v>
      </c>
      <c r="F373" s="8"/>
      <c r="G373" s="24"/>
      <c r="H373" s="25"/>
      <c r="I373" s="26"/>
    </row>
    <row r="374" spans="2:9" x14ac:dyDescent="0.2">
      <c r="B374" t="s">
        <v>9</v>
      </c>
      <c r="E374" s="23">
        <v>358.82</v>
      </c>
      <c r="F374" s="8"/>
      <c r="G374" s="24"/>
      <c r="H374" s="25"/>
      <c r="I374" s="26"/>
    </row>
    <row r="375" spans="2:9" ht="15" x14ac:dyDescent="0.25">
      <c r="B375" s="9"/>
      <c r="C375" s="9"/>
      <c r="D375" s="9"/>
      <c r="E375" s="27">
        <f>SUM(E368:E374)</f>
        <v>2733.39</v>
      </c>
      <c r="F375" s="28"/>
      <c r="G375" s="29"/>
      <c r="H375" s="30"/>
      <c r="I375" s="30"/>
    </row>
    <row r="377" spans="2:9" x14ac:dyDescent="0.2">
      <c r="B377" s="5" t="s">
        <v>26</v>
      </c>
      <c r="C377" s="6">
        <v>26.31</v>
      </c>
      <c r="D377" s="5"/>
      <c r="E377" s="5" t="s">
        <v>27</v>
      </c>
      <c r="F377" s="6">
        <v>684.36</v>
      </c>
    </row>
    <row r="379" spans="2:9" x14ac:dyDescent="0.2">
      <c r="B379" s="31" t="s">
        <v>10</v>
      </c>
      <c r="D379" s="20"/>
      <c r="E379" s="32" t="s">
        <v>28</v>
      </c>
      <c r="F379" s="22" t="s">
        <v>29</v>
      </c>
      <c r="G379" s="22"/>
      <c r="H379" s="22"/>
      <c r="I379" s="22"/>
    </row>
    <row r="380" spans="2:9" x14ac:dyDescent="0.2">
      <c r="B380" t="s">
        <v>3</v>
      </c>
      <c r="E380" s="8">
        <v>684.36</v>
      </c>
      <c r="F380" s="33">
        <v>0</v>
      </c>
      <c r="H380" s="25"/>
      <c r="I380" s="26"/>
    </row>
    <row r="381" spans="2:9" x14ac:dyDescent="0.2">
      <c r="B381" t="s">
        <v>4</v>
      </c>
      <c r="E381" s="8">
        <f>C363*C377</f>
        <v>131.54999999999998</v>
      </c>
      <c r="F381" s="33">
        <v>0</v>
      </c>
      <c r="H381" s="25"/>
      <c r="I381" s="26"/>
    </row>
    <row r="382" spans="2:9" x14ac:dyDescent="0.2">
      <c r="B382" t="s">
        <v>5</v>
      </c>
      <c r="E382" s="8">
        <v>509.84</v>
      </c>
      <c r="F382" s="33">
        <v>0</v>
      </c>
      <c r="H382" s="25"/>
      <c r="I382" s="26"/>
    </row>
    <row r="383" spans="2:9" ht="14.25" x14ac:dyDescent="0.2">
      <c r="B383" t="s">
        <v>6</v>
      </c>
      <c r="C383" s="9"/>
      <c r="E383" s="8">
        <v>299.45</v>
      </c>
      <c r="F383" s="33">
        <v>0</v>
      </c>
      <c r="H383" s="25"/>
      <c r="I383" s="26"/>
    </row>
    <row r="384" spans="2:9" x14ac:dyDescent="0.2">
      <c r="B384" t="s">
        <v>7</v>
      </c>
      <c r="E384" s="8">
        <v>221.38</v>
      </c>
      <c r="F384" s="33">
        <v>0</v>
      </c>
      <c r="H384" s="25"/>
      <c r="I384" s="26"/>
    </row>
    <row r="385" spans="2:9" ht="15" x14ac:dyDescent="0.25">
      <c r="B385" s="9"/>
      <c r="D385" s="9"/>
      <c r="E385" s="28">
        <f>SUM(E380:E384)</f>
        <v>1846.58</v>
      </c>
      <c r="F385" s="34">
        <f>SUM(F380:F384)</f>
        <v>0</v>
      </c>
      <c r="G385" s="9"/>
      <c r="H385" s="9"/>
      <c r="I385" s="30"/>
    </row>
    <row r="387" spans="2:9" x14ac:dyDescent="0.2">
      <c r="B387" s="14" t="s">
        <v>12</v>
      </c>
      <c r="D387" s="20"/>
      <c r="E387" s="32" t="s">
        <v>24</v>
      </c>
      <c r="F387" s="22"/>
      <c r="G387" s="22"/>
      <c r="H387" s="22"/>
      <c r="I387" s="22"/>
    </row>
    <row r="388" spans="2:9" x14ac:dyDescent="0.2">
      <c r="B388" t="s">
        <v>13</v>
      </c>
      <c r="E388" s="35">
        <v>38.44</v>
      </c>
      <c r="F388" s="8"/>
      <c r="G388" s="36"/>
      <c r="H388" s="25"/>
      <c r="I388" s="26"/>
    </row>
    <row r="389" spans="2:9" x14ac:dyDescent="0.2">
      <c r="B389" t="s">
        <v>14</v>
      </c>
      <c r="E389" s="35">
        <v>92.14</v>
      </c>
      <c r="F389" s="8"/>
      <c r="G389" s="36"/>
      <c r="H389" s="25"/>
      <c r="I389" s="26"/>
    </row>
    <row r="390" spans="2:9" x14ac:dyDescent="0.2">
      <c r="B390" t="s">
        <v>15</v>
      </c>
      <c r="E390" s="35">
        <v>96.13</v>
      </c>
      <c r="F390" s="8"/>
      <c r="G390" s="36"/>
      <c r="H390" s="25"/>
      <c r="I390" s="26"/>
    </row>
    <row r="391" spans="2:9" x14ac:dyDescent="0.2">
      <c r="B391" t="s">
        <v>16</v>
      </c>
      <c r="E391" s="35">
        <v>131.66</v>
      </c>
      <c r="F391" s="8"/>
      <c r="G391" s="36"/>
      <c r="H391" s="25"/>
      <c r="I391" s="26"/>
    </row>
    <row r="393" spans="2:9" x14ac:dyDescent="0.2">
      <c r="B393" s="14" t="s">
        <v>17</v>
      </c>
      <c r="D393" s="20"/>
      <c r="E393" s="32" t="s">
        <v>24</v>
      </c>
      <c r="F393" s="22"/>
      <c r="G393" s="22"/>
      <c r="H393" s="22"/>
      <c r="I393" s="22"/>
    </row>
    <row r="394" spans="2:9" x14ac:dyDescent="0.2">
      <c r="B394" t="s">
        <v>18</v>
      </c>
      <c r="E394" s="35">
        <v>56.25</v>
      </c>
      <c r="F394" s="8"/>
      <c r="H394" s="25"/>
      <c r="I394" s="26"/>
    </row>
    <row r="395" spans="2:9" x14ac:dyDescent="0.2">
      <c r="B395" t="s">
        <v>19</v>
      </c>
      <c r="E395" s="35">
        <v>18.77</v>
      </c>
      <c r="F395" s="8"/>
      <c r="H395" s="25"/>
      <c r="I395" s="26"/>
    </row>
    <row r="396" spans="2:9" x14ac:dyDescent="0.2">
      <c r="B396" t="s">
        <v>20</v>
      </c>
      <c r="E396" s="35">
        <v>70.31</v>
      </c>
      <c r="F396" s="8"/>
      <c r="H396" s="25"/>
      <c r="I396" s="26"/>
    </row>
    <row r="397" spans="2:9" x14ac:dyDescent="0.2">
      <c r="B397" t="s">
        <v>21</v>
      </c>
      <c r="E397" s="35">
        <v>23.46</v>
      </c>
      <c r="F397" s="37"/>
      <c r="H397" s="25"/>
      <c r="I397" s="26"/>
    </row>
    <row r="398" spans="2:9" ht="13.5" thickBot="1" x14ac:dyDescent="0.25"/>
    <row r="399" spans="2:9" ht="16.5" thickTop="1" thickBot="1" x14ac:dyDescent="0.3">
      <c r="B399" s="5" t="s">
        <v>30</v>
      </c>
      <c r="E399" s="15">
        <f>12*E375+2*E385</f>
        <v>36493.839999999997</v>
      </c>
    </row>
    <row r="400" spans="2:9" ht="24" thickTop="1" thickBot="1" x14ac:dyDescent="0.25">
      <c r="B400" s="16" t="s">
        <v>23</v>
      </c>
      <c r="E400" s="38"/>
    </row>
    <row r="401" spans="2:11" ht="13.5" thickTop="1" x14ac:dyDescent="0.2">
      <c r="E401" s="38"/>
      <c r="F401" s="39" t="s">
        <v>31</v>
      </c>
      <c r="G401" s="40">
        <f>E404/E399</f>
        <v>0.94940022754525166</v>
      </c>
      <c r="H401" s="41" t="s">
        <v>32</v>
      </c>
    </row>
    <row r="402" spans="2:11" ht="13.5" thickBot="1" x14ac:dyDescent="0.25">
      <c r="E402" s="38"/>
      <c r="F402" s="42">
        <f>E399-E404</f>
        <v>1846.5799999999945</v>
      </c>
      <c r="G402" s="43"/>
      <c r="H402" s="44">
        <f>1-G401</f>
        <v>5.0599772454748337E-2</v>
      </c>
    </row>
    <row r="403" spans="2:11" ht="14.25" thickTop="1" thickBot="1" x14ac:dyDescent="0.25">
      <c r="E403" s="38"/>
    </row>
    <row r="404" spans="2:11" ht="16.5" thickTop="1" thickBot="1" x14ac:dyDescent="0.3">
      <c r="B404" s="11" t="s">
        <v>33</v>
      </c>
      <c r="C404" s="11"/>
      <c r="D404" s="11"/>
      <c r="E404" s="45">
        <f>12*E375+E385</f>
        <v>34647.26</v>
      </c>
      <c r="K404" s="36"/>
    </row>
    <row r="405" spans="2:11" ht="23.25" thickTop="1" x14ac:dyDescent="0.2">
      <c r="B405" s="16" t="s">
        <v>23</v>
      </c>
    </row>
    <row r="406" spans="2:11" x14ac:dyDescent="0.2">
      <c r="K406" s="46"/>
    </row>
    <row r="407" spans="2:11" hidden="1" x14ac:dyDescent="0.2">
      <c r="C407" s="26">
        <f>E399/1568</f>
        <v>23.274132653061223</v>
      </c>
      <c r="D407" s="26">
        <f>E399/1680</f>
        <v>21.722523809523807</v>
      </c>
      <c r="E407" s="26">
        <f>E404/1680</f>
        <v>20.62336904761905</v>
      </c>
      <c r="F407">
        <f>E407/C407</f>
        <v>0.88610687904223484</v>
      </c>
      <c r="G407">
        <f>D407/C407</f>
        <v>0.93333333333333335</v>
      </c>
      <c r="H407">
        <f>E404/E511</f>
        <v>0.88278671816875454</v>
      </c>
      <c r="K407" s="46"/>
    </row>
    <row r="408" spans="2:11" ht="13.5" thickBot="1" x14ac:dyDescent="0.25">
      <c r="C408" s="26"/>
      <c r="D408" s="26"/>
      <c r="E408" s="26"/>
      <c r="K408" s="46"/>
    </row>
    <row r="409" spans="2:11" ht="15.75" thickTop="1" x14ac:dyDescent="0.25">
      <c r="B409" s="47" t="s">
        <v>34</v>
      </c>
      <c r="C409" s="48" t="s">
        <v>35</v>
      </c>
      <c r="D409" s="49" t="s">
        <v>36</v>
      </c>
      <c r="E409" s="50"/>
      <c r="F409" s="50"/>
      <c r="G409" s="51"/>
      <c r="H409" s="52">
        <f>1-G407</f>
        <v>6.6666666666666652E-2</v>
      </c>
      <c r="K409" s="46"/>
    </row>
    <row r="410" spans="2:11" ht="15" x14ac:dyDescent="0.25">
      <c r="B410" s="47" t="s">
        <v>37</v>
      </c>
      <c r="C410" s="53"/>
      <c r="D410" s="54"/>
      <c r="E410" s="54"/>
      <c r="F410" s="54"/>
      <c r="G410" s="54"/>
      <c r="H410" s="55"/>
      <c r="K410" s="46"/>
    </row>
    <row r="411" spans="2:11" ht="15.75" thickBot="1" x14ac:dyDescent="0.3">
      <c r="B411" s="47" t="s">
        <v>38</v>
      </c>
      <c r="C411" s="56" t="s">
        <v>39</v>
      </c>
      <c r="D411" s="57" t="s">
        <v>40</v>
      </c>
      <c r="E411" s="58"/>
      <c r="F411" s="58"/>
      <c r="G411" s="59"/>
      <c r="H411" s="60">
        <f>1-F407</f>
        <v>0.11389312095776516</v>
      </c>
      <c r="K411" s="46"/>
    </row>
    <row r="412" spans="2:11" ht="13.5" thickTop="1" x14ac:dyDescent="0.2"/>
    <row r="414" spans="2:11" ht="13.5" thickBot="1" x14ac:dyDescent="0.25"/>
    <row r="415" spans="2:11" s="65" customFormat="1" ht="21.75" thickTop="1" thickBot="1" x14ac:dyDescent="0.35">
      <c r="B415" s="61" t="s">
        <v>41</v>
      </c>
      <c r="C415" s="62"/>
      <c r="D415" s="62"/>
      <c r="E415" s="62"/>
      <c r="F415" s="63">
        <f>E511-E404</f>
        <v>4600.3399999999892</v>
      </c>
      <c r="G415" s="62"/>
      <c r="H415" s="64">
        <f>1-H407</f>
        <v>0.11721328183124546</v>
      </c>
    </row>
    <row r="416" spans="2:11" ht="13.5" thickTop="1" x14ac:dyDescent="0.2"/>
    <row r="417" spans="2:9" x14ac:dyDescent="0.2">
      <c r="B417" s="17"/>
      <c r="C417" s="17"/>
      <c r="D417" s="17"/>
      <c r="E417" s="17"/>
      <c r="F417" s="17"/>
      <c r="G417" s="17"/>
      <c r="H417" s="17"/>
      <c r="I417" s="17"/>
    </row>
    <row r="419" spans="2:9" ht="22.5" customHeight="1" x14ac:dyDescent="0.3">
      <c r="B419" s="1" t="s">
        <v>42</v>
      </c>
    </row>
    <row r="421" spans="2:9" x14ac:dyDescent="0.2">
      <c r="B421" s="2" t="s">
        <v>0</v>
      </c>
      <c r="C421" s="3">
        <v>5</v>
      </c>
    </row>
    <row r="422" spans="2:9" x14ac:dyDescent="0.2">
      <c r="B422" s="2"/>
      <c r="C422" s="4"/>
    </row>
    <row r="423" spans="2:9" x14ac:dyDescent="0.2">
      <c r="B423" s="5" t="s">
        <v>1</v>
      </c>
      <c r="C423" s="6">
        <v>42.65</v>
      </c>
    </row>
    <row r="424" spans="2:9" x14ac:dyDescent="0.2">
      <c r="B424" s="2"/>
    </row>
    <row r="425" spans="2:9" x14ac:dyDescent="0.2">
      <c r="B425" s="7" t="s">
        <v>2</v>
      </c>
    </row>
    <row r="426" spans="2:9" x14ac:dyDescent="0.2">
      <c r="B426" t="s">
        <v>3</v>
      </c>
      <c r="E426" s="8">
        <v>1109.05</v>
      </c>
    </row>
    <row r="427" spans="2:9" x14ac:dyDescent="0.2">
      <c r="B427" t="s">
        <v>4</v>
      </c>
      <c r="E427" s="8">
        <f>C421*C423</f>
        <v>213.25</v>
      </c>
    </row>
    <row r="428" spans="2:9" x14ac:dyDescent="0.2">
      <c r="B428" t="s">
        <v>5</v>
      </c>
      <c r="E428" s="8">
        <v>509.84</v>
      </c>
    </row>
    <row r="429" spans="2:9" x14ac:dyDescent="0.2">
      <c r="B429" t="s">
        <v>6</v>
      </c>
      <c r="E429" s="8">
        <v>299.45</v>
      </c>
    </row>
    <row r="430" spans="2:9" x14ac:dyDescent="0.2">
      <c r="B430" t="s">
        <v>7</v>
      </c>
      <c r="E430" s="8">
        <v>221.38</v>
      </c>
    </row>
    <row r="431" spans="2:9" x14ac:dyDescent="0.2">
      <c r="B431" t="s">
        <v>8</v>
      </c>
      <c r="E431" s="8">
        <v>21.6</v>
      </c>
    </row>
    <row r="432" spans="2:9" x14ac:dyDescent="0.2">
      <c r="B432" t="s">
        <v>9</v>
      </c>
      <c r="E432" s="8">
        <v>358.82</v>
      </c>
    </row>
    <row r="433" spans="2:5" ht="14.25" x14ac:dyDescent="0.2">
      <c r="B433" s="9"/>
      <c r="E433" s="10">
        <f>SUM(E426:E432)</f>
        <v>2733.39</v>
      </c>
    </row>
    <row r="435" spans="2:5" x14ac:dyDescent="0.2">
      <c r="B435" s="7" t="s">
        <v>10</v>
      </c>
    </row>
    <row r="436" spans="2:5" x14ac:dyDescent="0.2">
      <c r="B436" s="11" t="s">
        <v>11</v>
      </c>
      <c r="C436" s="12">
        <v>26.31</v>
      </c>
    </row>
    <row r="438" spans="2:5" x14ac:dyDescent="0.2">
      <c r="B438" t="s">
        <v>3</v>
      </c>
      <c r="E438" s="8">
        <v>684.36</v>
      </c>
    </row>
    <row r="439" spans="2:5" x14ac:dyDescent="0.2">
      <c r="B439" t="s">
        <v>4</v>
      </c>
      <c r="E439" s="8">
        <f>C421*C436</f>
        <v>131.54999999999998</v>
      </c>
    </row>
    <row r="440" spans="2:5" x14ac:dyDescent="0.2">
      <c r="B440" t="s">
        <v>5</v>
      </c>
      <c r="E440" s="8">
        <v>509.84</v>
      </c>
    </row>
    <row r="441" spans="2:5" x14ac:dyDescent="0.2">
      <c r="B441" t="s">
        <v>6</v>
      </c>
      <c r="E441" s="8">
        <v>299.45</v>
      </c>
    </row>
    <row r="442" spans="2:5" x14ac:dyDescent="0.2">
      <c r="B442" t="s">
        <v>7</v>
      </c>
      <c r="E442" s="8">
        <v>221.38</v>
      </c>
    </row>
    <row r="443" spans="2:5" ht="14.25" x14ac:dyDescent="0.2">
      <c r="B443" s="9"/>
      <c r="E443" s="13">
        <f>SUM(E438:E442)</f>
        <v>1846.58</v>
      </c>
    </row>
    <row r="445" spans="2:5" x14ac:dyDescent="0.2">
      <c r="B445" s="14" t="s">
        <v>12</v>
      </c>
    </row>
    <row r="446" spans="2:5" x14ac:dyDescent="0.2">
      <c r="B446" t="s">
        <v>13</v>
      </c>
      <c r="E446" s="8">
        <v>38.44</v>
      </c>
    </row>
    <row r="447" spans="2:5" x14ac:dyDescent="0.2">
      <c r="B447" t="s">
        <v>14</v>
      </c>
      <c r="E447" s="8">
        <v>92.14</v>
      </c>
    </row>
    <row r="448" spans="2:5" x14ac:dyDescent="0.2">
      <c r="B448" t="s">
        <v>15</v>
      </c>
      <c r="E448" s="8">
        <v>96.13</v>
      </c>
    </row>
    <row r="449" spans="2:5" x14ac:dyDescent="0.2">
      <c r="B449" t="s">
        <v>16</v>
      </c>
      <c r="E449" s="8">
        <v>131.66</v>
      </c>
    </row>
    <row r="451" spans="2:5" x14ac:dyDescent="0.2">
      <c r="B451" s="14" t="s">
        <v>17</v>
      </c>
    </row>
    <row r="452" spans="2:5" x14ac:dyDescent="0.2">
      <c r="B452" t="s">
        <v>18</v>
      </c>
      <c r="E452" s="8">
        <v>56.25</v>
      </c>
    </row>
    <row r="453" spans="2:5" x14ac:dyDescent="0.2">
      <c r="B453" t="s">
        <v>19</v>
      </c>
      <c r="E453" s="8">
        <v>18.77</v>
      </c>
    </row>
    <row r="454" spans="2:5" x14ac:dyDescent="0.2">
      <c r="B454" t="s">
        <v>20</v>
      </c>
      <c r="E454" s="8">
        <v>70.31</v>
      </c>
    </row>
    <row r="455" spans="2:5" x14ac:dyDescent="0.2">
      <c r="B455" t="s">
        <v>21</v>
      </c>
      <c r="E455" s="8">
        <v>23.46</v>
      </c>
    </row>
    <row r="456" spans="2:5" ht="13.5" thickBot="1" x14ac:dyDescent="0.25"/>
    <row r="457" spans="2:5" ht="16.5" thickTop="1" thickBot="1" x14ac:dyDescent="0.3">
      <c r="B457" s="5" t="s">
        <v>43</v>
      </c>
      <c r="E457" s="15">
        <f>12*E433+2*E443</f>
        <v>36493.839999999997</v>
      </c>
    </row>
    <row r="458" spans="2:5" ht="23.25" thickTop="1" x14ac:dyDescent="0.2">
      <c r="B458" s="16" t="s">
        <v>23</v>
      </c>
      <c r="E458" s="73"/>
    </row>
    <row r="459" spans="2:5" x14ac:dyDescent="0.2">
      <c r="E459" s="73"/>
    </row>
    <row r="460" spans="2:5" ht="13.5" thickBot="1" x14ac:dyDescent="0.25">
      <c r="E460" s="73"/>
    </row>
    <row r="461" spans="2:5" ht="16.5" thickTop="1" thickBot="1" x14ac:dyDescent="0.3">
      <c r="B461" s="11" t="s">
        <v>44</v>
      </c>
      <c r="C461" s="11"/>
      <c r="E461" s="45">
        <f>E516-E457</f>
        <v>1177.8700000000026</v>
      </c>
    </row>
    <row r="462" spans="2:5" ht="52.5" customHeight="1" thickTop="1" x14ac:dyDescent="0.2">
      <c r="B462" s="16" t="s">
        <v>45</v>
      </c>
    </row>
    <row r="465" spans="2:9" x14ac:dyDescent="0.2">
      <c r="B465" s="17"/>
      <c r="C465" s="17"/>
      <c r="D465" s="17"/>
      <c r="E465" s="17"/>
      <c r="F465" s="17"/>
      <c r="G465" s="17"/>
      <c r="H465" s="17"/>
      <c r="I465" s="17"/>
    </row>
    <row r="467" spans="2:9" ht="22.5" customHeight="1" x14ac:dyDescent="0.3">
      <c r="B467" s="1" t="s">
        <v>46</v>
      </c>
    </row>
    <row r="469" spans="2:9" x14ac:dyDescent="0.2">
      <c r="B469" s="2" t="s">
        <v>0</v>
      </c>
      <c r="C469" s="18">
        <v>5</v>
      </c>
    </row>
    <row r="470" spans="2:9" x14ac:dyDescent="0.2">
      <c r="B470" s="2"/>
      <c r="C470" s="4"/>
    </row>
    <row r="471" spans="2:9" x14ac:dyDescent="0.2">
      <c r="B471" s="5" t="s">
        <v>47</v>
      </c>
      <c r="C471" s="6">
        <v>44.65</v>
      </c>
    </row>
    <row r="472" spans="2:9" x14ac:dyDescent="0.2">
      <c r="B472" s="2"/>
      <c r="C472" s="4"/>
    </row>
    <row r="473" spans="2:9" x14ac:dyDescent="0.2">
      <c r="B473" s="11" t="s">
        <v>48</v>
      </c>
      <c r="C473" s="12">
        <v>42.65</v>
      </c>
    </row>
    <row r="475" spans="2:9" s="20" customFormat="1" x14ac:dyDescent="0.2">
      <c r="E475" s="21" t="s">
        <v>49</v>
      </c>
      <c r="F475" s="22" t="s">
        <v>50</v>
      </c>
      <c r="H475" s="22" t="s">
        <v>51</v>
      </c>
      <c r="I475" s="22" t="s">
        <v>52</v>
      </c>
    </row>
    <row r="476" spans="2:9" x14ac:dyDescent="0.2">
      <c r="B476" t="s">
        <v>3</v>
      </c>
      <c r="E476" s="8">
        <v>1161.3</v>
      </c>
      <c r="F476" s="8">
        <v>1109.05</v>
      </c>
      <c r="G476" s="24">
        <f t="shared" ref="G476:G482" si="0">F476/E476</f>
        <v>0.95500731938344963</v>
      </c>
      <c r="H476" s="25">
        <f t="shared" ref="H476:H482" si="1">1-G476</f>
        <v>4.4992680616550373E-2</v>
      </c>
      <c r="I476" s="26">
        <f t="shared" ref="I476:I483" si="2">E476-F476</f>
        <v>52.25</v>
      </c>
    </row>
    <row r="477" spans="2:9" x14ac:dyDescent="0.2">
      <c r="B477" t="s">
        <v>4</v>
      </c>
      <c r="E477" s="8">
        <f>C471*C469</f>
        <v>223.25</v>
      </c>
      <c r="F477" s="8">
        <f>C469*C473</f>
        <v>213.25</v>
      </c>
      <c r="G477" s="24">
        <f t="shared" si="0"/>
        <v>0.95520716685330342</v>
      </c>
      <c r="H477" s="25">
        <f t="shared" si="1"/>
        <v>4.4792833146696576E-2</v>
      </c>
      <c r="I477" s="26">
        <f t="shared" si="2"/>
        <v>10</v>
      </c>
    </row>
    <row r="478" spans="2:9" x14ac:dyDescent="0.2">
      <c r="B478" t="s">
        <v>5</v>
      </c>
      <c r="E478" s="8">
        <v>536.66999999999996</v>
      </c>
      <c r="F478" s="8">
        <v>509.84</v>
      </c>
      <c r="G478" s="24">
        <f t="shared" si="0"/>
        <v>0.95000652169862299</v>
      </c>
      <c r="H478" s="25">
        <f t="shared" si="1"/>
        <v>4.9993478301377015E-2</v>
      </c>
      <c r="I478" s="26">
        <f t="shared" si="2"/>
        <v>26.829999999999984</v>
      </c>
    </row>
    <row r="479" spans="2:9" x14ac:dyDescent="0.2">
      <c r="B479" t="s">
        <v>6</v>
      </c>
      <c r="E479" s="8">
        <v>311.92</v>
      </c>
      <c r="F479" s="8">
        <v>299.45</v>
      </c>
      <c r="G479" s="24">
        <f t="shared" si="0"/>
        <v>0.96002180046165675</v>
      </c>
      <c r="H479" s="25">
        <f t="shared" si="1"/>
        <v>3.9978199538343251E-2</v>
      </c>
      <c r="I479" s="26">
        <f t="shared" si="2"/>
        <v>12.470000000000027</v>
      </c>
    </row>
    <row r="480" spans="2:9" x14ac:dyDescent="0.2">
      <c r="B480" t="s">
        <v>7</v>
      </c>
      <c r="E480" s="8">
        <v>230.6</v>
      </c>
      <c r="F480" s="8">
        <v>221.38</v>
      </c>
      <c r="G480" s="24">
        <f t="shared" si="0"/>
        <v>0.96001734605377276</v>
      </c>
      <c r="H480" s="25">
        <f t="shared" si="1"/>
        <v>3.9982653946227242E-2</v>
      </c>
      <c r="I480" s="26">
        <f t="shared" si="2"/>
        <v>9.2199999999999989</v>
      </c>
    </row>
    <row r="481" spans="2:9" x14ac:dyDescent="0.2">
      <c r="B481" t="s">
        <v>8</v>
      </c>
      <c r="E481" s="8">
        <v>22.5</v>
      </c>
      <c r="F481" s="8">
        <v>21.6</v>
      </c>
      <c r="G481" s="24">
        <f t="shared" si="0"/>
        <v>0.96000000000000008</v>
      </c>
      <c r="H481" s="25">
        <f t="shared" si="1"/>
        <v>3.9999999999999925E-2</v>
      </c>
      <c r="I481" s="26">
        <f t="shared" si="2"/>
        <v>0.89999999999999858</v>
      </c>
    </row>
    <row r="482" spans="2:9" x14ac:dyDescent="0.2">
      <c r="B482" t="s">
        <v>9</v>
      </c>
      <c r="E482" s="8">
        <v>373.77</v>
      </c>
      <c r="F482" s="8">
        <v>358.82</v>
      </c>
      <c r="G482" s="24">
        <f t="shared" si="0"/>
        <v>0.96000214035369347</v>
      </c>
      <c r="H482" s="25">
        <f t="shared" si="1"/>
        <v>3.9997859646306533E-2</v>
      </c>
      <c r="I482" s="26">
        <f t="shared" si="2"/>
        <v>14.949999999999989</v>
      </c>
    </row>
    <row r="483" spans="2:9" s="9" customFormat="1" ht="15" x14ac:dyDescent="0.25">
      <c r="E483" s="28">
        <f>SUM(E476:E482)</f>
        <v>2860.0099999999998</v>
      </c>
      <c r="F483" s="28">
        <f>SUM(F476:F482)</f>
        <v>2733.39</v>
      </c>
      <c r="G483" s="29"/>
      <c r="H483" s="30"/>
      <c r="I483" s="30">
        <f t="shared" si="2"/>
        <v>126.61999999999989</v>
      </c>
    </row>
    <row r="484" spans="2:9" x14ac:dyDescent="0.2">
      <c r="E484" s="13"/>
      <c r="F484" s="13"/>
      <c r="G484" s="66"/>
      <c r="H484" s="74"/>
    </row>
    <row r="485" spans="2:9" x14ac:dyDescent="0.2">
      <c r="B485" s="5" t="s">
        <v>53</v>
      </c>
      <c r="C485" s="67">
        <v>44.65</v>
      </c>
      <c r="D485" s="5"/>
      <c r="E485" s="5" t="s">
        <v>54</v>
      </c>
      <c r="F485" s="67">
        <v>1161.3</v>
      </c>
    </row>
    <row r="486" spans="2:9" x14ac:dyDescent="0.2">
      <c r="C486" s="68"/>
      <c r="F486" s="68"/>
    </row>
    <row r="487" spans="2:9" x14ac:dyDescent="0.2">
      <c r="B487" s="11" t="s">
        <v>55</v>
      </c>
      <c r="C487" s="69">
        <v>23.98</v>
      </c>
      <c r="D487" s="11"/>
      <c r="E487" s="11" t="s">
        <v>56</v>
      </c>
      <c r="F487" s="69">
        <v>623.62</v>
      </c>
    </row>
    <row r="489" spans="2:9" s="20" customFormat="1" x14ac:dyDescent="0.2">
      <c r="C489"/>
      <c r="E489" s="32" t="s">
        <v>57</v>
      </c>
      <c r="F489" s="22" t="s">
        <v>58</v>
      </c>
      <c r="G489" s="22"/>
      <c r="H489" s="22" t="s">
        <v>51</v>
      </c>
      <c r="I489" s="22" t="s">
        <v>52</v>
      </c>
    </row>
    <row r="490" spans="2:9" x14ac:dyDescent="0.2">
      <c r="B490" t="s">
        <v>3</v>
      </c>
      <c r="E490" s="8">
        <v>1161.3</v>
      </c>
      <c r="F490" s="8">
        <v>623.62</v>
      </c>
      <c r="G490">
        <f>F490/E490</f>
        <v>0.53700163609747698</v>
      </c>
      <c r="H490" s="25">
        <f>1-G490</f>
        <v>0.46299836390252302</v>
      </c>
      <c r="I490" s="26">
        <f t="shared" ref="I490:I495" si="3">E490-F490</f>
        <v>537.67999999999995</v>
      </c>
    </row>
    <row r="491" spans="2:9" x14ac:dyDescent="0.2">
      <c r="B491" t="s">
        <v>4</v>
      </c>
      <c r="E491" s="8">
        <f>C469*C485</f>
        <v>223.25</v>
      </c>
      <c r="F491" s="8">
        <f>C469*C487</f>
        <v>119.9</v>
      </c>
      <c r="G491">
        <f>F491/E491</f>
        <v>0.53706606942889146</v>
      </c>
      <c r="H491" s="25">
        <f>1-G491</f>
        <v>0.46293393057110854</v>
      </c>
      <c r="I491" s="26">
        <f t="shared" si="3"/>
        <v>103.35</v>
      </c>
    </row>
    <row r="492" spans="2:9" x14ac:dyDescent="0.2">
      <c r="B492" t="s">
        <v>5</v>
      </c>
      <c r="E492" s="8">
        <v>536.66999999999996</v>
      </c>
      <c r="F492" s="8">
        <v>509.84</v>
      </c>
      <c r="G492">
        <f>F492/E492</f>
        <v>0.95000652169862299</v>
      </c>
      <c r="H492" s="25">
        <f>1-G492</f>
        <v>4.9993478301377015E-2</v>
      </c>
      <c r="I492" s="26">
        <f t="shared" si="3"/>
        <v>26.829999999999984</v>
      </c>
    </row>
    <row r="493" spans="2:9" ht="14.25" x14ac:dyDescent="0.2">
      <c r="B493" t="s">
        <v>6</v>
      </c>
      <c r="C493" s="9"/>
      <c r="E493" s="8">
        <v>311.92</v>
      </c>
      <c r="F493" s="8">
        <v>299.45</v>
      </c>
      <c r="G493">
        <f>F493/E493</f>
        <v>0.96002180046165675</v>
      </c>
      <c r="H493" s="25">
        <f>1-G493</f>
        <v>3.9978199538343251E-2</v>
      </c>
      <c r="I493" s="26">
        <f t="shared" si="3"/>
        <v>12.470000000000027</v>
      </c>
    </row>
    <row r="494" spans="2:9" x14ac:dyDescent="0.2">
      <c r="B494" t="s">
        <v>7</v>
      </c>
      <c r="E494" s="8">
        <v>230.6</v>
      </c>
      <c r="F494" s="8">
        <v>221.38</v>
      </c>
      <c r="G494">
        <f>F494/E494</f>
        <v>0.96001734605377276</v>
      </c>
      <c r="H494" s="25">
        <f>1-G494</f>
        <v>3.9982653946227242E-2</v>
      </c>
      <c r="I494" s="26">
        <f t="shared" si="3"/>
        <v>9.2199999999999989</v>
      </c>
    </row>
    <row r="495" spans="2:9" s="9" customFormat="1" ht="15" x14ac:dyDescent="0.25">
      <c r="C495"/>
      <c r="E495" s="28">
        <f>SUM(E490:E494)</f>
        <v>2463.7399999999998</v>
      </c>
      <c r="F495" s="28">
        <f>SUM(F490:F494)</f>
        <v>1774.19</v>
      </c>
      <c r="I495" s="30">
        <f t="shared" si="3"/>
        <v>689.54999999999973</v>
      </c>
    </row>
    <row r="498" spans="2:9" s="20" customFormat="1" x14ac:dyDescent="0.2">
      <c r="B498" s="14" t="s">
        <v>12</v>
      </c>
      <c r="C498"/>
      <c r="E498" s="32" t="s">
        <v>49</v>
      </c>
      <c r="F498" s="22" t="s">
        <v>59</v>
      </c>
      <c r="G498" s="22"/>
      <c r="H498" s="22" t="s">
        <v>51</v>
      </c>
      <c r="I498" s="22" t="s">
        <v>52</v>
      </c>
    </row>
    <row r="499" spans="2:9" x14ac:dyDescent="0.2">
      <c r="B499" t="s">
        <v>13</v>
      </c>
      <c r="E499" s="8">
        <v>40.04</v>
      </c>
      <c r="F499" s="8">
        <v>38.44</v>
      </c>
      <c r="G499" s="36">
        <f>F499/E499</f>
        <v>0.96003996003995995</v>
      </c>
      <c r="H499" s="25">
        <f>1-G499</f>
        <v>3.996003996004005E-2</v>
      </c>
      <c r="I499" s="26">
        <f>E499-F499</f>
        <v>1.6000000000000014</v>
      </c>
    </row>
    <row r="500" spans="2:9" x14ac:dyDescent="0.2">
      <c r="B500" t="s">
        <v>14</v>
      </c>
      <c r="E500" s="8">
        <v>95.97</v>
      </c>
      <c r="F500" s="8">
        <v>92.14</v>
      </c>
      <c r="G500" s="36">
        <f>F500/E500</f>
        <v>0.96009169532145466</v>
      </c>
      <c r="H500" s="25">
        <f>1-G500</f>
        <v>3.9908304678545337E-2</v>
      </c>
      <c r="I500" s="26">
        <f>E500-F500</f>
        <v>3.8299999999999983</v>
      </c>
    </row>
    <row r="501" spans="2:9" x14ac:dyDescent="0.2">
      <c r="B501" t="s">
        <v>15</v>
      </c>
      <c r="E501" s="8">
        <v>100.13</v>
      </c>
      <c r="F501" s="8">
        <v>96.13</v>
      </c>
      <c r="G501" s="36">
        <f>F501/E501</f>
        <v>0.96005193248776588</v>
      </c>
      <c r="H501" s="25">
        <f>1-G501</f>
        <v>3.994806751223412E-2</v>
      </c>
      <c r="I501" s="26">
        <f>E501-F501</f>
        <v>4</v>
      </c>
    </row>
    <row r="502" spans="2:9" x14ac:dyDescent="0.2">
      <c r="B502" t="s">
        <v>16</v>
      </c>
      <c r="E502" s="8">
        <v>137.13999999999999</v>
      </c>
      <c r="F502" s="8">
        <v>131.66</v>
      </c>
      <c r="G502" s="36">
        <f>F502/E502</f>
        <v>0.96004083418404562</v>
      </c>
      <c r="H502" s="25">
        <f>1-G502</f>
        <v>3.9959165815954378E-2</v>
      </c>
      <c r="I502" s="26">
        <f>E502-F502</f>
        <v>5.4799999999999898</v>
      </c>
    </row>
    <row r="504" spans="2:9" s="20" customFormat="1" x14ac:dyDescent="0.2">
      <c r="B504" s="14" t="s">
        <v>17</v>
      </c>
      <c r="C504"/>
      <c r="E504" s="32" t="s">
        <v>49</v>
      </c>
      <c r="F504" s="22" t="s">
        <v>59</v>
      </c>
      <c r="G504" s="22"/>
      <c r="H504" s="22" t="s">
        <v>51</v>
      </c>
      <c r="I504" s="22" t="s">
        <v>52</v>
      </c>
    </row>
    <row r="505" spans="2:9" x14ac:dyDescent="0.2">
      <c r="B505" t="s">
        <v>18</v>
      </c>
      <c r="E505" s="8">
        <v>58.59</v>
      </c>
      <c r="F505" s="8">
        <v>56.25</v>
      </c>
      <c r="G505">
        <f>F505/E505</f>
        <v>0.96006144393241166</v>
      </c>
      <c r="H505" s="25">
        <f>1-G505</f>
        <v>3.9938556067588338E-2</v>
      </c>
      <c r="I505" s="26">
        <f>E505-F505</f>
        <v>2.3400000000000034</v>
      </c>
    </row>
    <row r="506" spans="2:9" x14ac:dyDescent="0.2">
      <c r="B506" t="s">
        <v>19</v>
      </c>
      <c r="E506" s="8">
        <v>19.55</v>
      </c>
      <c r="F506" s="8">
        <v>18.77</v>
      </c>
      <c r="G506">
        <f>F506/E506</f>
        <v>0.96010230179028122</v>
      </c>
      <c r="H506" s="25">
        <f>1-G506</f>
        <v>3.9897698209718779E-2</v>
      </c>
      <c r="I506" s="26">
        <f>E506-F506</f>
        <v>0.78000000000000114</v>
      </c>
    </row>
    <row r="507" spans="2:9" x14ac:dyDescent="0.2">
      <c r="B507" t="s">
        <v>20</v>
      </c>
      <c r="E507" s="8">
        <v>73.23</v>
      </c>
      <c r="F507" s="8">
        <v>70.31</v>
      </c>
      <c r="G507">
        <f>F507/E507</f>
        <v>0.96012563157176023</v>
      </c>
      <c r="H507" s="25">
        <f>1-G507</f>
        <v>3.987436842823977E-2</v>
      </c>
      <c r="I507" s="26">
        <f>E507-F507</f>
        <v>2.9200000000000017</v>
      </c>
    </row>
    <row r="508" spans="2:9" x14ac:dyDescent="0.2">
      <c r="B508" t="s">
        <v>21</v>
      </c>
      <c r="E508" s="8">
        <v>24.43</v>
      </c>
      <c r="F508" s="37">
        <v>23.46</v>
      </c>
      <c r="G508">
        <f>F508/E508</f>
        <v>0.9602947196070406</v>
      </c>
      <c r="H508" s="25">
        <f>1-G508</f>
        <v>3.9705280392959397E-2</v>
      </c>
      <c r="I508" s="26">
        <f>E508-F508</f>
        <v>0.96999999999999886</v>
      </c>
    </row>
    <row r="510" spans="2:9" ht="13.5" thickBot="1" x14ac:dyDescent="0.25"/>
    <row r="511" spans="2:9" ht="16.5" thickTop="1" thickBot="1" x14ac:dyDescent="0.3">
      <c r="B511" s="5" t="s">
        <v>60</v>
      </c>
      <c r="E511" s="15">
        <f>12*E483+2*E495</f>
        <v>39247.599999999991</v>
      </c>
    </row>
    <row r="512" spans="2:9" ht="24" thickTop="1" thickBot="1" x14ac:dyDescent="0.25">
      <c r="B512" s="16" t="s">
        <v>23</v>
      </c>
      <c r="E512" s="38"/>
    </row>
    <row r="513" spans="2:8" ht="13.5" thickTop="1" x14ac:dyDescent="0.2">
      <c r="E513" s="38"/>
      <c r="F513" s="39" t="s">
        <v>31</v>
      </c>
      <c r="G513" s="71">
        <f>E516/E511</f>
        <v>0.95984748111986484</v>
      </c>
      <c r="H513" s="41" t="s">
        <v>32</v>
      </c>
    </row>
    <row r="514" spans="2:8" ht="13.5" thickBot="1" x14ac:dyDescent="0.25">
      <c r="E514" s="38"/>
      <c r="F514" s="42">
        <f>E511-E516</f>
        <v>1575.8899999999921</v>
      </c>
      <c r="G514" s="72"/>
      <c r="H514" s="44">
        <f>1-G513</f>
        <v>4.0152518880135157E-2</v>
      </c>
    </row>
    <row r="515" spans="2:8" ht="14.25" thickTop="1" thickBot="1" x14ac:dyDescent="0.25">
      <c r="E515" s="38"/>
    </row>
    <row r="516" spans="2:8" ht="16.5" thickTop="1" thickBot="1" x14ac:dyDescent="0.3">
      <c r="B516" s="11" t="s">
        <v>61</v>
      </c>
      <c r="C516" s="11"/>
      <c r="D516" s="11"/>
      <c r="E516" s="45">
        <f>5*E483+7*F483+E495+F495</f>
        <v>37671.71</v>
      </c>
    </row>
    <row r="517" spans="2:8" ht="23.25" thickTop="1" x14ac:dyDescent="0.2">
      <c r="B517" s="16" t="s">
        <v>23</v>
      </c>
    </row>
  </sheetData>
  <dataValidations count="1">
    <dataValidation type="list" allowBlank="1" showInputMessage="1" showErrorMessage="1" sqref="F363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415" max="16383" man="1"/>
    <brk id="4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indexed="20"/>
  </sheetPr>
  <dimension ref="A1:K566"/>
  <sheetViews>
    <sheetView topLeftCell="A15" zoomScaleNormal="100" workbookViewId="0">
      <selection activeCell="E25" sqref="E25:E31"/>
    </sheetView>
  </sheetViews>
  <sheetFormatPr baseColWidth="10" defaultRowHeight="12.75" x14ac:dyDescent="0.2"/>
  <cols>
    <col min="2" max="2" width="33.42578125" bestFit="1" customWidth="1"/>
    <col min="4" max="4" width="13.7109375" customWidth="1"/>
    <col min="5" max="5" width="27.140625" customWidth="1"/>
    <col min="6" max="6" width="23.42578125" bestFit="1" customWidth="1"/>
    <col min="7" max="7" width="13.140625" hidden="1" customWidth="1"/>
    <col min="8" max="8" width="14.28515625" bestFit="1" customWidth="1"/>
    <col min="9" max="9" width="11.5703125" bestFit="1" customWidth="1"/>
  </cols>
  <sheetData>
    <row r="1" spans="1:6" ht="20.25" x14ac:dyDescent="0.3">
      <c r="B1" s="1" t="s">
        <v>89</v>
      </c>
      <c r="C1" s="82"/>
      <c r="D1" s="82"/>
      <c r="E1" s="82"/>
    </row>
    <row r="2" spans="1:6" x14ac:dyDescent="0.2">
      <c r="A2" s="94"/>
    </row>
    <row r="3" spans="1:6" x14ac:dyDescent="0.2">
      <c r="B3" s="2" t="s">
        <v>82</v>
      </c>
      <c r="C3" s="78">
        <v>0</v>
      </c>
    </row>
    <row r="4" spans="1:6" x14ac:dyDescent="0.2">
      <c r="B4" s="2"/>
      <c r="C4" s="68"/>
    </row>
    <row r="5" spans="1:6" x14ac:dyDescent="0.2">
      <c r="B5" s="5" t="s">
        <v>83</v>
      </c>
      <c r="C5" s="95">
        <v>0</v>
      </c>
      <c r="D5" s="85"/>
      <c r="E5" s="91"/>
      <c r="F5" s="91"/>
    </row>
    <row r="6" spans="1:6" x14ac:dyDescent="0.2">
      <c r="B6" s="5"/>
      <c r="C6" s="67"/>
      <c r="D6" s="85"/>
      <c r="E6" s="91"/>
      <c r="F6" s="91"/>
    </row>
    <row r="7" spans="1:6" x14ac:dyDescent="0.2">
      <c r="B7" s="5" t="s">
        <v>1</v>
      </c>
      <c r="C7" s="67">
        <v>47.67</v>
      </c>
      <c r="D7" s="85"/>
      <c r="E7" s="91"/>
      <c r="F7" s="91"/>
    </row>
    <row r="8" spans="1:6" x14ac:dyDescent="0.2">
      <c r="B8" s="5"/>
      <c r="C8" s="67"/>
      <c r="D8" s="85"/>
      <c r="E8" s="91"/>
      <c r="F8" s="91"/>
    </row>
    <row r="9" spans="1:6" x14ac:dyDescent="0.2">
      <c r="B9" s="5" t="s">
        <v>84</v>
      </c>
      <c r="C9" s="67">
        <v>179.86</v>
      </c>
      <c r="D9" s="85"/>
      <c r="E9" s="91"/>
      <c r="F9" s="91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1238.68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610.29999999999995</v>
      </c>
      <c r="F14" s="8"/>
    </row>
    <row r="15" spans="1:6" x14ac:dyDescent="0.2">
      <c r="B15" t="s">
        <v>6</v>
      </c>
      <c r="E15" s="8">
        <v>352.27</v>
      </c>
      <c r="F15" s="8"/>
    </row>
    <row r="16" spans="1:6" x14ac:dyDescent="0.2">
      <c r="B16" t="s">
        <v>7</v>
      </c>
      <c r="E16" s="8">
        <v>178.62</v>
      </c>
      <c r="F16" s="8"/>
    </row>
    <row r="17" spans="2:6" x14ac:dyDescent="0.2">
      <c r="B17" t="s">
        <v>8</v>
      </c>
      <c r="E17" s="8">
        <v>24.14</v>
      </c>
      <c r="F17" s="8"/>
    </row>
    <row r="18" spans="2:6" x14ac:dyDescent="0.2">
      <c r="B18" t="s">
        <v>9</v>
      </c>
      <c r="E18" s="8">
        <v>400.77</v>
      </c>
      <c r="F18" s="8"/>
    </row>
    <row r="19" spans="2:6" x14ac:dyDescent="0.2">
      <c r="B19" t="s">
        <v>85</v>
      </c>
      <c r="E19" s="8">
        <f>C5*C9</f>
        <v>0</v>
      </c>
      <c r="F19" s="8"/>
    </row>
    <row r="20" spans="2:6" ht="15" x14ac:dyDescent="0.25">
      <c r="B20" s="9"/>
      <c r="E20" s="96">
        <f>SUM(E12:E19)</f>
        <v>2804.7799999999997</v>
      </c>
      <c r="F20" s="96"/>
    </row>
    <row r="22" spans="2:6" x14ac:dyDescent="0.2">
      <c r="B22" s="7" t="s">
        <v>10</v>
      </c>
    </row>
    <row r="23" spans="2:6" x14ac:dyDescent="0.2">
      <c r="B23" s="11" t="s">
        <v>11</v>
      </c>
      <c r="C23" s="69">
        <v>29.43</v>
      </c>
      <c r="D23" s="86"/>
    </row>
    <row r="24" spans="2:6" x14ac:dyDescent="0.2">
      <c r="B24" s="20"/>
    </row>
    <row r="25" spans="2:6" x14ac:dyDescent="0.2">
      <c r="B25" t="s">
        <v>3</v>
      </c>
      <c r="E25" s="8">
        <v>764.37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610.29999999999995</v>
      </c>
      <c r="F27" s="8"/>
    </row>
    <row r="28" spans="2:6" x14ac:dyDescent="0.2">
      <c r="B28" t="s">
        <v>6</v>
      </c>
      <c r="E28" s="8">
        <v>352.27</v>
      </c>
      <c r="F28" s="8"/>
    </row>
    <row r="29" spans="2:6" x14ac:dyDescent="0.2">
      <c r="B29" t="s">
        <v>7</v>
      </c>
      <c r="E29" s="8">
        <v>178.62</v>
      </c>
      <c r="F29" s="8"/>
    </row>
    <row r="30" spans="2:6" x14ac:dyDescent="0.2">
      <c r="B30" t="s">
        <v>86</v>
      </c>
      <c r="E30" s="8">
        <f>C5*C9</f>
        <v>0</v>
      </c>
      <c r="F30" s="8"/>
    </row>
    <row r="31" spans="2:6" ht="15" x14ac:dyDescent="0.25">
      <c r="B31" s="9"/>
      <c r="E31" s="28">
        <f>SUM(E25:E30)</f>
        <v>1905.56</v>
      </c>
      <c r="F31" s="28"/>
    </row>
    <row r="33" spans="2:6" x14ac:dyDescent="0.2">
      <c r="B33" s="14" t="s">
        <v>12</v>
      </c>
    </row>
    <row r="34" spans="2:6" x14ac:dyDescent="0.2">
      <c r="B34" t="s">
        <v>13</v>
      </c>
      <c r="E34" s="8">
        <v>42.95</v>
      </c>
    </row>
    <row r="35" spans="2:6" x14ac:dyDescent="0.2">
      <c r="B35" t="s">
        <v>14</v>
      </c>
      <c r="E35" s="8">
        <v>102.95</v>
      </c>
    </row>
    <row r="36" spans="2:6" x14ac:dyDescent="0.2">
      <c r="B36" t="s">
        <v>15</v>
      </c>
      <c r="E36" s="8">
        <v>107.4</v>
      </c>
    </row>
    <row r="37" spans="2:6" x14ac:dyDescent="0.2">
      <c r="B37" t="s">
        <v>16</v>
      </c>
      <c r="E37" s="8">
        <v>147.07</v>
      </c>
    </row>
    <row r="39" spans="2:6" x14ac:dyDescent="0.2">
      <c r="B39" s="14" t="s">
        <v>17</v>
      </c>
    </row>
    <row r="40" spans="2:6" x14ac:dyDescent="0.2">
      <c r="B40" t="s">
        <v>18</v>
      </c>
      <c r="E40" s="8">
        <v>62.84</v>
      </c>
    </row>
    <row r="41" spans="2:6" x14ac:dyDescent="0.2">
      <c r="B41" t="s">
        <v>19</v>
      </c>
      <c r="E41" s="8">
        <v>20.97</v>
      </c>
    </row>
    <row r="42" spans="2:6" x14ac:dyDescent="0.2">
      <c r="B42" t="s">
        <v>20</v>
      </c>
      <c r="E42" s="8">
        <v>78.56</v>
      </c>
    </row>
    <row r="43" spans="2:6" x14ac:dyDescent="0.2">
      <c r="B43" t="s">
        <v>21</v>
      </c>
      <c r="E43" s="8">
        <v>26.21</v>
      </c>
    </row>
    <row r="45" spans="2:6" ht="13.5" thickBot="1" x14ac:dyDescent="0.25"/>
    <row r="46" spans="2:6" ht="16.5" thickTop="1" thickBot="1" x14ac:dyDescent="0.3">
      <c r="B46" s="5" t="s">
        <v>87</v>
      </c>
      <c r="E46" s="15">
        <f>12*E20+2*E31</f>
        <v>37468.480000000003</v>
      </c>
      <c r="F46" s="97"/>
    </row>
    <row r="47" spans="2:6" ht="23.25" thickTop="1" x14ac:dyDescent="0.2">
      <c r="B47" s="98" t="s">
        <v>88</v>
      </c>
    </row>
    <row r="49" spans="1:9" x14ac:dyDescent="0.2">
      <c r="B49" s="17"/>
      <c r="C49" s="17"/>
      <c r="D49" s="17"/>
      <c r="E49" s="17"/>
      <c r="F49" s="17"/>
      <c r="G49" s="17"/>
      <c r="H49" s="17"/>
      <c r="I49" s="17"/>
    </row>
    <row r="51" spans="1:9" ht="20.25" x14ac:dyDescent="0.3">
      <c r="B51" s="1" t="s">
        <v>81</v>
      </c>
    </row>
    <row r="52" spans="1:9" x14ac:dyDescent="0.2">
      <c r="A52" s="94"/>
    </row>
    <row r="53" spans="1:9" x14ac:dyDescent="0.2">
      <c r="B53" s="2" t="s">
        <v>82</v>
      </c>
      <c r="C53" s="78">
        <v>0</v>
      </c>
    </row>
    <row r="54" spans="1:9" x14ac:dyDescent="0.2">
      <c r="B54" s="2"/>
      <c r="C54" s="68"/>
    </row>
    <row r="55" spans="1:9" x14ac:dyDescent="0.2">
      <c r="B55" s="5" t="s">
        <v>83</v>
      </c>
      <c r="C55" s="95">
        <v>0</v>
      </c>
      <c r="D55" s="85"/>
      <c r="E55" s="91"/>
      <c r="F55" s="91"/>
    </row>
    <row r="56" spans="1:9" x14ac:dyDescent="0.2">
      <c r="B56" s="5"/>
      <c r="C56" s="67"/>
      <c r="D56" s="85"/>
      <c r="E56" s="91"/>
      <c r="F56" s="91"/>
    </row>
    <row r="57" spans="1:9" x14ac:dyDescent="0.2">
      <c r="B57" s="5" t="s">
        <v>1</v>
      </c>
      <c r="C57" s="67">
        <v>47.67</v>
      </c>
      <c r="D57" s="85"/>
      <c r="E57" s="91"/>
      <c r="F57" s="91"/>
    </row>
    <row r="58" spans="1:9" x14ac:dyDescent="0.2">
      <c r="B58" s="5"/>
      <c r="C58" s="67"/>
      <c r="D58" s="85"/>
      <c r="E58" s="91"/>
      <c r="F58" s="91"/>
    </row>
    <row r="59" spans="1:9" x14ac:dyDescent="0.2">
      <c r="B59" s="5" t="s">
        <v>84</v>
      </c>
      <c r="C59" s="67">
        <v>179.86</v>
      </c>
      <c r="D59" s="85"/>
      <c r="E59" s="91"/>
      <c r="F59" s="91"/>
    </row>
    <row r="60" spans="1:9" x14ac:dyDescent="0.2">
      <c r="B60" s="2"/>
    </row>
    <row r="61" spans="1:9" x14ac:dyDescent="0.2">
      <c r="B61" s="7" t="s">
        <v>2</v>
      </c>
    </row>
    <row r="62" spans="1:9" x14ac:dyDescent="0.2">
      <c r="B62" t="s">
        <v>3</v>
      </c>
      <c r="E62" s="8">
        <v>1238.68</v>
      </c>
      <c r="F62" s="8"/>
    </row>
    <row r="63" spans="1:9" x14ac:dyDescent="0.2">
      <c r="B63" t="s">
        <v>4</v>
      </c>
      <c r="E63" s="8">
        <f>C53*C57</f>
        <v>0</v>
      </c>
      <c r="F63" s="8"/>
    </row>
    <row r="64" spans="1:9" x14ac:dyDescent="0.2">
      <c r="B64" t="s">
        <v>5</v>
      </c>
      <c r="E64" s="8">
        <v>610.29999999999995</v>
      </c>
      <c r="F64" s="8"/>
    </row>
    <row r="65" spans="2:6" x14ac:dyDescent="0.2">
      <c r="B65" t="s">
        <v>6</v>
      </c>
      <c r="E65" s="8">
        <v>341.25</v>
      </c>
      <c r="F65" s="8"/>
    </row>
    <row r="66" spans="2:6" x14ac:dyDescent="0.2">
      <c r="B66" t="s">
        <v>7</v>
      </c>
      <c r="E66" s="8">
        <v>178.62</v>
      </c>
      <c r="F66" s="8"/>
    </row>
    <row r="67" spans="2:6" x14ac:dyDescent="0.2">
      <c r="B67" t="s">
        <v>8</v>
      </c>
      <c r="E67" s="8">
        <v>24.14</v>
      </c>
      <c r="F67" s="8"/>
    </row>
    <row r="68" spans="2:6" x14ac:dyDescent="0.2">
      <c r="B68" t="s">
        <v>9</v>
      </c>
      <c r="E68" s="8">
        <v>400.77</v>
      </c>
      <c r="F68" s="8"/>
    </row>
    <row r="69" spans="2:6" x14ac:dyDescent="0.2">
      <c r="B69" t="s">
        <v>85</v>
      </c>
      <c r="E69" s="8">
        <f>C55*C59</f>
        <v>0</v>
      </c>
      <c r="F69" s="8"/>
    </row>
    <row r="70" spans="2:6" ht="15" x14ac:dyDescent="0.25">
      <c r="B70" s="9"/>
      <c r="E70" s="96">
        <f>SUM(E62:E69)</f>
        <v>2793.7599999999998</v>
      </c>
      <c r="F70" s="96"/>
    </row>
    <row r="72" spans="2:6" x14ac:dyDescent="0.2">
      <c r="B72" s="7" t="s">
        <v>10</v>
      </c>
    </row>
    <row r="73" spans="2:6" x14ac:dyDescent="0.2">
      <c r="B73" s="11" t="s">
        <v>11</v>
      </c>
      <c r="C73" s="69">
        <v>29.43</v>
      </c>
      <c r="D73" s="86"/>
    </row>
    <row r="74" spans="2:6" x14ac:dyDescent="0.2">
      <c r="B74" s="20"/>
    </row>
    <row r="75" spans="2:6" x14ac:dyDescent="0.2">
      <c r="B75" t="s">
        <v>3</v>
      </c>
      <c r="E75" s="8">
        <v>764.37</v>
      </c>
      <c r="F75" s="8"/>
    </row>
    <row r="76" spans="2:6" x14ac:dyDescent="0.2">
      <c r="B76" t="s">
        <v>4</v>
      </c>
      <c r="E76" s="8">
        <f>C53*C73</f>
        <v>0</v>
      </c>
      <c r="F76" s="8"/>
    </row>
    <row r="77" spans="2:6" x14ac:dyDescent="0.2">
      <c r="B77" t="s">
        <v>5</v>
      </c>
      <c r="E77" s="8">
        <v>610.29999999999995</v>
      </c>
      <c r="F77" s="8"/>
    </row>
    <row r="78" spans="2:6" x14ac:dyDescent="0.2">
      <c r="B78" t="s">
        <v>6</v>
      </c>
      <c r="E78" s="8">
        <v>341.25</v>
      </c>
      <c r="F78" s="8"/>
    </row>
    <row r="79" spans="2:6" x14ac:dyDescent="0.2">
      <c r="B79" t="s">
        <v>7</v>
      </c>
      <c r="E79" s="8">
        <v>178.62</v>
      </c>
      <c r="F79" s="8"/>
    </row>
    <row r="80" spans="2:6" x14ac:dyDescent="0.2">
      <c r="B80" t="s">
        <v>86</v>
      </c>
      <c r="E80" s="8">
        <f>C55*C59</f>
        <v>0</v>
      </c>
      <c r="F80" s="8"/>
    </row>
    <row r="81" spans="2:6" ht="15" x14ac:dyDescent="0.25">
      <c r="B81" s="9"/>
      <c r="E81" s="28">
        <f>SUM(E75:E79)</f>
        <v>1894.54</v>
      </c>
      <c r="F81" s="28"/>
    </row>
    <row r="83" spans="2:6" x14ac:dyDescent="0.2">
      <c r="B83" s="14" t="s">
        <v>12</v>
      </c>
    </row>
    <row r="84" spans="2:6" x14ac:dyDescent="0.2">
      <c r="B84" t="s">
        <v>13</v>
      </c>
      <c r="E84" s="8">
        <v>42.95</v>
      </c>
    </row>
    <row r="85" spans="2:6" x14ac:dyDescent="0.2">
      <c r="B85" t="s">
        <v>14</v>
      </c>
      <c r="E85" s="8">
        <v>102.95</v>
      </c>
    </row>
    <row r="86" spans="2:6" x14ac:dyDescent="0.2">
      <c r="B86" t="s">
        <v>15</v>
      </c>
      <c r="E86" s="8">
        <v>107.4</v>
      </c>
    </row>
    <row r="87" spans="2:6" x14ac:dyDescent="0.2">
      <c r="B87" t="s">
        <v>16</v>
      </c>
      <c r="E87" s="8">
        <v>147.07</v>
      </c>
    </row>
    <row r="89" spans="2:6" x14ac:dyDescent="0.2">
      <c r="B89" s="14" t="s">
        <v>17</v>
      </c>
    </row>
    <row r="90" spans="2:6" x14ac:dyDescent="0.2">
      <c r="B90" t="s">
        <v>18</v>
      </c>
      <c r="E90" s="8">
        <v>62.84</v>
      </c>
    </row>
    <row r="91" spans="2:6" x14ac:dyDescent="0.2">
      <c r="B91" t="s">
        <v>19</v>
      </c>
      <c r="E91" s="8">
        <v>20.97</v>
      </c>
    </row>
    <row r="92" spans="2:6" x14ac:dyDescent="0.2">
      <c r="B92" t="s">
        <v>20</v>
      </c>
      <c r="E92" s="8">
        <v>78.56</v>
      </c>
    </row>
    <row r="93" spans="2:6" x14ac:dyDescent="0.2">
      <c r="B93" t="s">
        <v>21</v>
      </c>
      <c r="E93" s="8">
        <v>26.21</v>
      </c>
    </row>
    <row r="95" spans="2:6" ht="13.5" thickBot="1" x14ac:dyDescent="0.25"/>
    <row r="96" spans="2:6" ht="16.5" thickTop="1" thickBot="1" x14ac:dyDescent="0.3">
      <c r="B96" s="5" t="s">
        <v>87</v>
      </c>
      <c r="E96" s="15">
        <f>12*E70+2*E81</f>
        <v>37314.199999999997</v>
      </c>
      <c r="F96" s="97"/>
    </row>
    <row r="97" spans="2:9" ht="23.25" thickTop="1" x14ac:dyDescent="0.2">
      <c r="B97" s="98" t="s">
        <v>88</v>
      </c>
    </row>
    <row r="99" spans="2:9" x14ac:dyDescent="0.2">
      <c r="B99" s="17"/>
      <c r="C99" s="17"/>
      <c r="D99" s="17"/>
      <c r="E99" s="17"/>
      <c r="F99" s="17"/>
      <c r="G99" s="17"/>
      <c r="H99" s="17"/>
      <c r="I99" s="17"/>
    </row>
    <row r="101" spans="2:9" ht="22.5" customHeight="1" x14ac:dyDescent="0.3">
      <c r="B101" s="81" t="s">
        <v>79</v>
      </c>
      <c r="C101" s="82"/>
    </row>
    <row r="103" spans="2:9" x14ac:dyDescent="0.2">
      <c r="B103" s="2" t="s">
        <v>0</v>
      </c>
      <c r="C103" s="3">
        <v>0</v>
      </c>
    </row>
    <row r="104" spans="2:9" x14ac:dyDescent="0.2">
      <c r="B104" s="2"/>
      <c r="C104" s="4"/>
    </row>
    <row r="105" spans="2:9" x14ac:dyDescent="0.2">
      <c r="B105" s="5" t="s">
        <v>1</v>
      </c>
      <c r="C105" s="67">
        <v>46.74</v>
      </c>
      <c r="D105" s="85"/>
      <c r="E105" s="91"/>
      <c r="F105" s="91"/>
    </row>
    <row r="106" spans="2:9" x14ac:dyDescent="0.2">
      <c r="B106" s="2"/>
    </row>
    <row r="107" spans="2:9" x14ac:dyDescent="0.2">
      <c r="B107" s="7" t="s">
        <v>2</v>
      </c>
    </row>
    <row r="108" spans="2:9" x14ac:dyDescent="0.2">
      <c r="B108" t="s">
        <v>3</v>
      </c>
      <c r="E108" s="8">
        <v>1214.3900000000001</v>
      </c>
      <c r="F108" s="8"/>
    </row>
    <row r="109" spans="2:9" x14ac:dyDescent="0.2">
      <c r="B109" t="s">
        <v>4</v>
      </c>
      <c r="E109" s="8">
        <f>C103*C105</f>
        <v>0</v>
      </c>
    </row>
    <row r="110" spans="2:9" x14ac:dyDescent="0.2">
      <c r="B110" t="s">
        <v>5</v>
      </c>
      <c r="E110" s="8">
        <v>598.33000000000004</v>
      </c>
    </row>
    <row r="111" spans="2:9" x14ac:dyDescent="0.2">
      <c r="B111" t="s">
        <v>6</v>
      </c>
      <c r="E111" s="8">
        <v>334.56</v>
      </c>
    </row>
    <row r="112" spans="2:9" x14ac:dyDescent="0.2">
      <c r="B112" t="s">
        <v>7</v>
      </c>
      <c r="E112" s="8">
        <v>175.12</v>
      </c>
    </row>
    <row r="113" spans="2:5" x14ac:dyDescent="0.2">
      <c r="B113" t="s">
        <v>8</v>
      </c>
      <c r="E113" s="8">
        <v>23.67</v>
      </c>
    </row>
    <row r="114" spans="2:5" x14ac:dyDescent="0.2">
      <c r="B114" t="s">
        <v>9</v>
      </c>
      <c r="E114" s="8">
        <v>392.91</v>
      </c>
    </row>
    <row r="115" spans="2:5" ht="14.25" x14ac:dyDescent="0.2">
      <c r="B115" s="9"/>
      <c r="E115" s="10">
        <f>SUM(E108:E114)</f>
        <v>2738.98</v>
      </c>
    </row>
    <row r="117" spans="2:5" x14ac:dyDescent="0.2">
      <c r="B117" s="7" t="s">
        <v>10</v>
      </c>
    </row>
    <row r="118" spans="2:5" x14ac:dyDescent="0.2">
      <c r="B118" s="11" t="s">
        <v>11</v>
      </c>
      <c r="C118" s="69">
        <v>28.85</v>
      </c>
      <c r="D118" s="86"/>
    </row>
    <row r="120" spans="2:5" x14ac:dyDescent="0.2">
      <c r="B120" t="s">
        <v>3</v>
      </c>
      <c r="E120" s="8">
        <v>749.38</v>
      </c>
    </row>
    <row r="121" spans="2:5" x14ac:dyDescent="0.2">
      <c r="B121" t="s">
        <v>4</v>
      </c>
      <c r="E121" s="8">
        <f>C103*C118</f>
        <v>0</v>
      </c>
    </row>
    <row r="122" spans="2:5" x14ac:dyDescent="0.2">
      <c r="B122" t="s">
        <v>5</v>
      </c>
      <c r="E122" s="8">
        <v>598.33000000000004</v>
      </c>
    </row>
    <row r="123" spans="2:5" x14ac:dyDescent="0.2">
      <c r="B123" t="s">
        <v>6</v>
      </c>
      <c r="E123" s="8">
        <v>334.56</v>
      </c>
    </row>
    <row r="124" spans="2:5" x14ac:dyDescent="0.2">
      <c r="B124" t="s">
        <v>7</v>
      </c>
      <c r="E124" s="8">
        <v>175.12</v>
      </c>
    </row>
    <row r="125" spans="2:5" ht="14.25" x14ac:dyDescent="0.2">
      <c r="B125" s="9"/>
      <c r="E125" s="13">
        <f>SUM(E120:E124)</f>
        <v>1857.3899999999999</v>
      </c>
    </row>
    <row r="127" spans="2:5" x14ac:dyDescent="0.2">
      <c r="B127" s="14" t="s">
        <v>12</v>
      </c>
    </row>
    <row r="128" spans="2:5" x14ac:dyDescent="0.2">
      <c r="B128" t="s">
        <v>13</v>
      </c>
      <c r="E128" s="8">
        <v>42.11</v>
      </c>
    </row>
    <row r="129" spans="2:9" x14ac:dyDescent="0.2">
      <c r="B129" t="s">
        <v>14</v>
      </c>
      <c r="E129" s="8">
        <v>100.93</v>
      </c>
    </row>
    <row r="130" spans="2:9" x14ac:dyDescent="0.2">
      <c r="B130" t="s">
        <v>15</v>
      </c>
      <c r="E130" s="8">
        <v>105.29</v>
      </c>
    </row>
    <row r="131" spans="2:9" x14ac:dyDescent="0.2">
      <c r="B131" t="s">
        <v>16</v>
      </c>
      <c r="E131" s="8">
        <v>144.19</v>
      </c>
    </row>
    <row r="133" spans="2:9" x14ac:dyDescent="0.2">
      <c r="B133" s="14" t="s">
        <v>17</v>
      </c>
    </row>
    <row r="134" spans="2:9" x14ac:dyDescent="0.2">
      <c r="B134" t="s">
        <v>18</v>
      </c>
      <c r="E134" s="8">
        <v>61.61</v>
      </c>
    </row>
    <row r="135" spans="2:9" x14ac:dyDescent="0.2">
      <c r="B135" t="s">
        <v>19</v>
      </c>
      <c r="E135" s="8">
        <v>20.56</v>
      </c>
    </row>
    <row r="136" spans="2:9" x14ac:dyDescent="0.2">
      <c r="B136" t="s">
        <v>20</v>
      </c>
      <c r="E136" s="8">
        <v>77.02</v>
      </c>
    </row>
    <row r="137" spans="2:9" x14ac:dyDescent="0.2">
      <c r="B137" t="s">
        <v>21</v>
      </c>
      <c r="E137" s="8">
        <v>25.7</v>
      </c>
    </row>
    <row r="138" spans="2:9" ht="13.5" thickBot="1" x14ac:dyDescent="0.25"/>
    <row r="139" spans="2:9" ht="16.5" thickTop="1" thickBot="1" x14ac:dyDescent="0.3">
      <c r="B139" s="5" t="s">
        <v>80</v>
      </c>
      <c r="E139" s="15">
        <f>12*E115+2*E125</f>
        <v>36582.54</v>
      </c>
    </row>
    <row r="140" spans="2:9" ht="23.25" thickTop="1" x14ac:dyDescent="0.2">
      <c r="B140" s="16" t="s">
        <v>23</v>
      </c>
    </row>
    <row r="142" spans="2:9" x14ac:dyDescent="0.2">
      <c r="B142" s="17"/>
      <c r="C142" s="17"/>
      <c r="D142" s="17"/>
      <c r="E142" s="17"/>
      <c r="F142" s="17"/>
      <c r="G142" s="17"/>
      <c r="H142" s="17"/>
      <c r="I142" s="17"/>
    </row>
    <row r="144" spans="2:9" ht="22.5" customHeight="1" x14ac:dyDescent="0.3">
      <c r="B144" s="81" t="s">
        <v>77</v>
      </c>
      <c r="C144" s="82"/>
    </row>
    <row r="146" spans="2:6" x14ac:dyDescent="0.2">
      <c r="B146" s="2" t="s">
        <v>0</v>
      </c>
      <c r="C146" s="3">
        <v>0</v>
      </c>
    </row>
    <row r="147" spans="2:6" x14ac:dyDescent="0.2">
      <c r="B147" s="2"/>
      <c r="C147" s="4"/>
    </row>
    <row r="148" spans="2:6" x14ac:dyDescent="0.2">
      <c r="B148" s="5" t="s">
        <v>1</v>
      </c>
      <c r="C148" s="67">
        <v>46.32</v>
      </c>
      <c r="D148" s="85"/>
      <c r="E148" s="91"/>
      <c r="F148" s="91"/>
    </row>
    <row r="149" spans="2:6" x14ac:dyDescent="0.2">
      <c r="B149" s="2"/>
    </row>
    <row r="150" spans="2:6" x14ac:dyDescent="0.2">
      <c r="B150" s="7" t="s">
        <v>2</v>
      </c>
    </row>
    <row r="151" spans="2:6" x14ac:dyDescent="0.2">
      <c r="B151" t="s">
        <v>3</v>
      </c>
      <c r="E151" s="8">
        <v>1203.56</v>
      </c>
      <c r="F151" s="8"/>
    </row>
    <row r="152" spans="2:6" x14ac:dyDescent="0.2">
      <c r="B152" t="s">
        <v>4</v>
      </c>
      <c r="E152" s="8">
        <f>C146*C148</f>
        <v>0</v>
      </c>
    </row>
    <row r="153" spans="2:6" x14ac:dyDescent="0.2">
      <c r="B153" t="s">
        <v>5</v>
      </c>
      <c r="E153" s="8">
        <v>592.99</v>
      </c>
    </row>
    <row r="154" spans="2:6" x14ac:dyDescent="0.2">
      <c r="B154" t="s">
        <v>6</v>
      </c>
      <c r="E154" s="8">
        <v>331.58</v>
      </c>
    </row>
    <row r="155" spans="2:6" x14ac:dyDescent="0.2">
      <c r="B155" t="s">
        <v>7</v>
      </c>
      <c r="E155" s="8">
        <v>173.56</v>
      </c>
    </row>
    <row r="156" spans="2:6" x14ac:dyDescent="0.2">
      <c r="B156" t="s">
        <v>8</v>
      </c>
      <c r="E156" s="8">
        <v>23.46</v>
      </c>
    </row>
    <row r="157" spans="2:6" x14ac:dyDescent="0.2">
      <c r="B157" t="s">
        <v>9</v>
      </c>
      <c r="E157" s="8">
        <v>389.40999999999997</v>
      </c>
    </row>
    <row r="158" spans="2:6" ht="14.25" x14ac:dyDescent="0.2">
      <c r="B158" s="9"/>
      <c r="E158" s="10">
        <f>SUM(E151:E157)</f>
        <v>2714.56</v>
      </c>
    </row>
    <row r="160" spans="2:6" x14ac:dyDescent="0.2">
      <c r="B160" s="7" t="s">
        <v>10</v>
      </c>
    </row>
    <row r="161" spans="2:5" x14ac:dyDescent="0.2">
      <c r="B161" s="11" t="s">
        <v>11</v>
      </c>
      <c r="C161" s="69">
        <v>28.59</v>
      </c>
      <c r="D161" s="86"/>
    </row>
    <row r="163" spans="2:5" x14ac:dyDescent="0.2">
      <c r="B163" t="s">
        <v>3</v>
      </c>
      <c r="E163" s="8">
        <v>742.7</v>
      </c>
    </row>
    <row r="164" spans="2:5" x14ac:dyDescent="0.2">
      <c r="B164" t="s">
        <v>4</v>
      </c>
      <c r="E164" s="8">
        <f>C146*C161</f>
        <v>0</v>
      </c>
    </row>
    <row r="165" spans="2:5" x14ac:dyDescent="0.2">
      <c r="B165" t="s">
        <v>5</v>
      </c>
      <c r="E165" s="8">
        <v>592.99</v>
      </c>
    </row>
    <row r="166" spans="2:5" x14ac:dyDescent="0.2">
      <c r="B166" t="s">
        <v>6</v>
      </c>
      <c r="E166" s="8">
        <v>331.58</v>
      </c>
    </row>
    <row r="167" spans="2:5" x14ac:dyDescent="0.2">
      <c r="B167" t="s">
        <v>7</v>
      </c>
      <c r="E167" s="8">
        <v>173.56</v>
      </c>
    </row>
    <row r="168" spans="2:5" ht="14.25" x14ac:dyDescent="0.2">
      <c r="B168" s="9"/>
      <c r="E168" s="13">
        <f>SUM(E163:E167)</f>
        <v>1840.83</v>
      </c>
    </row>
    <row r="170" spans="2:5" x14ac:dyDescent="0.2">
      <c r="B170" s="14" t="s">
        <v>12</v>
      </c>
    </row>
    <row r="171" spans="2:5" x14ac:dyDescent="0.2">
      <c r="B171" t="s">
        <v>13</v>
      </c>
      <c r="E171" s="8">
        <v>41.73</v>
      </c>
    </row>
    <row r="172" spans="2:5" x14ac:dyDescent="0.2">
      <c r="B172" t="s">
        <v>14</v>
      </c>
      <c r="E172" s="8">
        <v>100.03</v>
      </c>
    </row>
    <row r="173" spans="2:5" x14ac:dyDescent="0.2">
      <c r="B173" t="s">
        <v>15</v>
      </c>
      <c r="E173" s="8">
        <v>104.35000000000001</v>
      </c>
    </row>
    <row r="174" spans="2:5" x14ac:dyDescent="0.2">
      <c r="B174" t="s">
        <v>16</v>
      </c>
      <c r="E174" s="8">
        <v>142.89999999999998</v>
      </c>
    </row>
    <row r="176" spans="2:5" x14ac:dyDescent="0.2">
      <c r="B176" s="14" t="s">
        <v>17</v>
      </c>
    </row>
    <row r="177" spans="2:9" x14ac:dyDescent="0.2">
      <c r="B177" t="s">
        <v>18</v>
      </c>
      <c r="E177" s="8">
        <v>61.059999999999995</v>
      </c>
    </row>
    <row r="178" spans="2:9" x14ac:dyDescent="0.2">
      <c r="B178" t="s">
        <v>19</v>
      </c>
      <c r="E178" s="8">
        <v>20.380000000000003</v>
      </c>
    </row>
    <row r="179" spans="2:9" x14ac:dyDescent="0.2">
      <c r="B179" t="s">
        <v>20</v>
      </c>
      <c r="E179" s="8">
        <v>76.33</v>
      </c>
    </row>
    <row r="180" spans="2:9" x14ac:dyDescent="0.2">
      <c r="B180" t="s">
        <v>21</v>
      </c>
      <c r="E180" s="8">
        <v>25.470000000000002</v>
      </c>
    </row>
    <row r="181" spans="2:9" ht="13.5" thickBot="1" x14ac:dyDescent="0.25"/>
    <row r="182" spans="2:9" ht="16.5" thickTop="1" thickBot="1" x14ac:dyDescent="0.3">
      <c r="B182" s="5" t="s">
        <v>78</v>
      </c>
      <c r="E182" s="15">
        <f>12*E158+2*E168</f>
        <v>36256.380000000005</v>
      </c>
    </row>
    <row r="183" spans="2:9" ht="23.25" thickTop="1" x14ac:dyDescent="0.2">
      <c r="B183" s="16" t="s">
        <v>23</v>
      </c>
    </row>
    <row r="185" spans="2:9" x14ac:dyDescent="0.2">
      <c r="B185" s="17"/>
      <c r="C185" s="17"/>
      <c r="D185" s="17"/>
      <c r="E185" s="17"/>
      <c r="F185" s="17"/>
      <c r="G185" s="17"/>
      <c r="H185" s="17"/>
      <c r="I185" s="17"/>
    </row>
    <row r="190" spans="2:9" ht="22.5" customHeight="1" x14ac:dyDescent="0.3">
      <c r="B190" s="81" t="s">
        <v>75</v>
      </c>
      <c r="C190" s="82"/>
    </row>
    <row r="192" spans="2:9" x14ac:dyDescent="0.2">
      <c r="B192" s="2" t="s">
        <v>0</v>
      </c>
      <c r="C192" s="3">
        <v>7</v>
      </c>
      <c r="E192" s="84" t="s">
        <v>74</v>
      </c>
      <c r="F192" s="84" t="s">
        <v>73</v>
      </c>
    </row>
    <row r="193" spans="2:6" x14ac:dyDescent="0.2">
      <c r="B193" s="2"/>
      <c r="C193" s="4"/>
    </row>
    <row r="194" spans="2:6" x14ac:dyDescent="0.2">
      <c r="B194" s="5" t="s">
        <v>1</v>
      </c>
      <c r="C194" s="6">
        <v>45.29</v>
      </c>
      <c r="D194" s="85">
        <v>45.41</v>
      </c>
    </row>
    <row r="195" spans="2:6" x14ac:dyDescent="0.2">
      <c r="B195" s="2"/>
    </row>
    <row r="196" spans="2:6" x14ac:dyDescent="0.2">
      <c r="B196" s="7" t="s">
        <v>2</v>
      </c>
    </row>
    <row r="197" spans="2:6" x14ac:dyDescent="0.2">
      <c r="B197" t="s">
        <v>3</v>
      </c>
      <c r="E197" s="8">
        <v>1177.08</v>
      </c>
      <c r="F197" s="8">
        <v>1179.96</v>
      </c>
    </row>
    <row r="198" spans="2:6" x14ac:dyDescent="0.2">
      <c r="B198" t="s">
        <v>4</v>
      </c>
      <c r="E198" s="8">
        <f>C192*C194</f>
        <v>317.02999999999997</v>
      </c>
      <c r="F198" s="8">
        <f>C192*D194</f>
        <v>317.87</v>
      </c>
    </row>
    <row r="199" spans="2:6" x14ac:dyDescent="0.2">
      <c r="B199" t="s">
        <v>5</v>
      </c>
      <c r="E199" s="8">
        <v>579.93999999999994</v>
      </c>
      <c r="F199" s="8">
        <v>581.36</v>
      </c>
    </row>
    <row r="200" spans="2:6" x14ac:dyDescent="0.2">
      <c r="B200" t="s">
        <v>6</v>
      </c>
      <c r="E200" s="8">
        <v>324.27999999999997</v>
      </c>
      <c r="F200" s="8">
        <v>325.07</v>
      </c>
    </row>
    <row r="201" spans="2:6" x14ac:dyDescent="0.2">
      <c r="B201" t="s">
        <v>7</v>
      </c>
      <c r="E201" s="8">
        <v>169.73999999999998</v>
      </c>
      <c r="F201" s="8">
        <v>170.15</v>
      </c>
    </row>
    <row r="202" spans="2:6" x14ac:dyDescent="0.2">
      <c r="B202" t="s">
        <v>8</v>
      </c>
      <c r="E202" s="8">
        <v>22.94</v>
      </c>
      <c r="F202" s="8">
        <v>23</v>
      </c>
    </row>
    <row r="203" spans="2:6" x14ac:dyDescent="0.2">
      <c r="B203" t="s">
        <v>9</v>
      </c>
      <c r="E203" s="8">
        <v>380.84</v>
      </c>
      <c r="F203" s="8">
        <v>381.77</v>
      </c>
    </row>
    <row r="204" spans="2:6" ht="14.25" x14ac:dyDescent="0.2">
      <c r="B204" s="9"/>
      <c r="E204" s="10">
        <f>SUM(E197:E203)</f>
        <v>2971.85</v>
      </c>
      <c r="F204" s="10">
        <f>SUM(F197:F203)</f>
        <v>2979.1800000000003</v>
      </c>
    </row>
    <row r="206" spans="2:6" x14ac:dyDescent="0.2">
      <c r="B206" s="7" t="s">
        <v>10</v>
      </c>
    </row>
    <row r="207" spans="2:6" x14ac:dyDescent="0.2">
      <c r="B207" s="11" t="s">
        <v>62</v>
      </c>
      <c r="C207" s="12">
        <v>27.95</v>
      </c>
      <c r="D207" s="86">
        <v>28.02</v>
      </c>
    </row>
    <row r="209" spans="2:6" x14ac:dyDescent="0.2">
      <c r="B209" t="s">
        <v>3</v>
      </c>
      <c r="E209" s="8">
        <v>726.35</v>
      </c>
      <c r="F209" s="8">
        <v>728.13</v>
      </c>
    </row>
    <row r="210" spans="2:6" x14ac:dyDescent="0.2">
      <c r="B210" t="s">
        <v>4</v>
      </c>
      <c r="E210" s="8">
        <f>C192*C207</f>
        <v>195.65</v>
      </c>
      <c r="F210" s="8">
        <f>C192*D207</f>
        <v>196.14</v>
      </c>
    </row>
    <row r="211" spans="2:6" x14ac:dyDescent="0.2">
      <c r="B211" t="s">
        <v>5</v>
      </c>
      <c r="E211" s="8">
        <v>579.93999999999994</v>
      </c>
      <c r="F211" s="8">
        <v>581.36</v>
      </c>
    </row>
    <row r="212" spans="2:6" x14ac:dyDescent="0.2">
      <c r="B212" t="s">
        <v>6</v>
      </c>
      <c r="E212" s="8">
        <v>324.27999999999997</v>
      </c>
      <c r="F212" s="8">
        <v>325.07</v>
      </c>
    </row>
    <row r="213" spans="2:6" x14ac:dyDescent="0.2">
      <c r="B213" t="s">
        <v>7</v>
      </c>
      <c r="E213" s="8">
        <v>169.73999999999998</v>
      </c>
      <c r="F213" s="8">
        <v>170.15</v>
      </c>
    </row>
    <row r="214" spans="2:6" ht="14.25" x14ac:dyDescent="0.2">
      <c r="B214" s="9"/>
      <c r="E214" s="13">
        <f>SUM(E209:E213)</f>
        <v>1995.96</v>
      </c>
      <c r="F214" s="13">
        <f>SUM(F209:F213)</f>
        <v>2000.8500000000001</v>
      </c>
    </row>
    <row r="216" spans="2:6" x14ac:dyDescent="0.2">
      <c r="B216" s="14" t="s">
        <v>12</v>
      </c>
    </row>
    <row r="217" spans="2:6" x14ac:dyDescent="0.2">
      <c r="B217" t="s">
        <v>13</v>
      </c>
      <c r="E217" s="8">
        <v>40.809999999999995</v>
      </c>
      <c r="F217" s="37">
        <v>40.909999999999997</v>
      </c>
    </row>
    <row r="218" spans="2:6" x14ac:dyDescent="0.2">
      <c r="B218" t="s">
        <v>14</v>
      </c>
      <c r="E218" s="8">
        <v>97.820000000000007</v>
      </c>
      <c r="F218" s="37">
        <v>98.06</v>
      </c>
    </row>
    <row r="219" spans="2:6" x14ac:dyDescent="0.2">
      <c r="B219" t="s">
        <v>15</v>
      </c>
      <c r="E219" s="8">
        <v>102.05000000000001</v>
      </c>
      <c r="F219" s="37">
        <v>102.30000000000001</v>
      </c>
    </row>
    <row r="220" spans="2:6" x14ac:dyDescent="0.2">
      <c r="B220" t="s">
        <v>16</v>
      </c>
      <c r="E220" s="8">
        <v>139.75</v>
      </c>
      <c r="F220" s="37">
        <v>140.09</v>
      </c>
    </row>
    <row r="222" spans="2:6" x14ac:dyDescent="0.2">
      <c r="B222" s="14" t="s">
        <v>17</v>
      </c>
    </row>
    <row r="223" spans="2:6" x14ac:dyDescent="0.2">
      <c r="B223" t="s">
        <v>18</v>
      </c>
      <c r="E223" s="8">
        <v>59.72</v>
      </c>
      <c r="F223" s="37">
        <v>59.86</v>
      </c>
    </row>
    <row r="224" spans="2:6" x14ac:dyDescent="0.2">
      <c r="B224" t="s">
        <v>19</v>
      </c>
      <c r="E224" s="8">
        <v>19.930000000000003</v>
      </c>
      <c r="F224" s="37">
        <v>19.98</v>
      </c>
    </row>
    <row r="225" spans="2:9" x14ac:dyDescent="0.2">
      <c r="B225" t="s">
        <v>20</v>
      </c>
      <c r="E225" s="8">
        <v>74.650000000000006</v>
      </c>
      <c r="F225" s="37">
        <v>74.83</v>
      </c>
    </row>
    <row r="226" spans="2:9" x14ac:dyDescent="0.2">
      <c r="B226" t="s">
        <v>21</v>
      </c>
      <c r="E226" s="8">
        <v>24.91</v>
      </c>
      <c r="F226" s="37">
        <v>24.970000000000002</v>
      </c>
    </row>
    <row r="227" spans="2:9" ht="13.5" thickBot="1" x14ac:dyDescent="0.25"/>
    <row r="228" spans="2:9" ht="16.5" thickTop="1" thickBot="1" x14ac:dyDescent="0.3">
      <c r="B228" s="5" t="s">
        <v>76</v>
      </c>
      <c r="E228" s="15">
        <f>12*E204+2*E214</f>
        <v>39654.119999999995</v>
      </c>
      <c r="F228" s="15">
        <f>6*E204+6*F204+E214+F214</f>
        <v>39702.99</v>
      </c>
    </row>
    <row r="229" spans="2:9" ht="23.25" thickTop="1" x14ac:dyDescent="0.2">
      <c r="B229" s="16" t="s">
        <v>23</v>
      </c>
    </row>
    <row r="231" spans="2:9" x14ac:dyDescent="0.2">
      <c r="B231" s="17"/>
      <c r="C231" s="17"/>
      <c r="D231" s="17"/>
      <c r="E231" s="17"/>
      <c r="F231" s="17"/>
      <c r="G231" s="17"/>
      <c r="H231" s="17"/>
      <c r="I231" s="17"/>
    </row>
    <row r="235" spans="2:9" ht="22.5" customHeight="1" x14ac:dyDescent="0.3">
      <c r="B235" s="81" t="s">
        <v>71</v>
      </c>
      <c r="C235" s="82"/>
    </row>
    <row r="237" spans="2:9" x14ac:dyDescent="0.2">
      <c r="B237" s="2" t="s">
        <v>0</v>
      </c>
      <c r="C237" s="3">
        <v>7</v>
      </c>
      <c r="E237" s="84" t="s">
        <v>74</v>
      </c>
      <c r="F237" s="84" t="s">
        <v>73</v>
      </c>
    </row>
    <row r="238" spans="2:9" x14ac:dyDescent="0.2">
      <c r="B238" s="2"/>
      <c r="C238" s="4"/>
    </row>
    <row r="239" spans="2:9" x14ac:dyDescent="0.2">
      <c r="B239" s="5" t="s">
        <v>1</v>
      </c>
      <c r="C239" s="6">
        <v>44.18</v>
      </c>
      <c r="D239" s="85">
        <v>44.29</v>
      </c>
    </row>
    <row r="240" spans="2:9" x14ac:dyDescent="0.2">
      <c r="B240" s="2"/>
    </row>
    <row r="241" spans="2:6" x14ac:dyDescent="0.2">
      <c r="B241" s="7" t="s">
        <v>2</v>
      </c>
    </row>
    <row r="242" spans="2:6" x14ac:dyDescent="0.2">
      <c r="B242" t="s">
        <v>3</v>
      </c>
      <c r="E242" s="88">
        <v>1148.3399999999999</v>
      </c>
      <c r="F242" s="37">
        <v>1151.1600000000001</v>
      </c>
    </row>
    <row r="243" spans="2:6" x14ac:dyDescent="0.2">
      <c r="B243" t="s">
        <v>4</v>
      </c>
      <c r="E243" s="88">
        <f>C237*C239</f>
        <v>309.26</v>
      </c>
      <c r="F243" s="37">
        <f>C237*D239</f>
        <v>310.02999999999997</v>
      </c>
    </row>
    <row r="244" spans="2:6" x14ac:dyDescent="0.2">
      <c r="B244" t="s">
        <v>5</v>
      </c>
      <c r="E244" s="88">
        <v>565.77</v>
      </c>
      <c r="F244" s="37">
        <v>567.16</v>
      </c>
    </row>
    <row r="245" spans="2:6" x14ac:dyDescent="0.2">
      <c r="B245" t="s">
        <v>6</v>
      </c>
      <c r="E245" s="88">
        <v>316.36</v>
      </c>
      <c r="F245" s="20">
        <v>317.14</v>
      </c>
    </row>
    <row r="246" spans="2:6" x14ac:dyDescent="0.2">
      <c r="B246" t="s">
        <v>7</v>
      </c>
      <c r="E246" s="88">
        <v>165.59</v>
      </c>
      <c r="F246" s="37">
        <v>166</v>
      </c>
    </row>
    <row r="247" spans="2:6" x14ac:dyDescent="0.2">
      <c r="B247" t="s">
        <v>8</v>
      </c>
      <c r="E247" s="88">
        <v>22.380000000000003</v>
      </c>
      <c r="F247" s="37">
        <v>22.430000000000003</v>
      </c>
    </row>
    <row r="248" spans="2:6" x14ac:dyDescent="0.2">
      <c r="B248" t="s">
        <v>9</v>
      </c>
      <c r="E248" s="88">
        <v>371.53999999999996</v>
      </c>
      <c r="F248" s="37">
        <v>372.45</v>
      </c>
    </row>
    <row r="249" spans="2:6" ht="14.25" x14ac:dyDescent="0.2">
      <c r="B249" s="9"/>
      <c r="E249" s="89">
        <f>SUM(E242:E248)</f>
        <v>2899.2400000000002</v>
      </c>
      <c r="F249" s="10">
        <f>SUM(F242:F248)</f>
        <v>2906.3699999999994</v>
      </c>
    </row>
    <row r="251" spans="2:6" x14ac:dyDescent="0.2">
      <c r="B251" s="7" t="s">
        <v>10</v>
      </c>
    </row>
    <row r="252" spans="2:6" x14ac:dyDescent="0.2">
      <c r="B252" s="11" t="s">
        <v>62</v>
      </c>
      <c r="C252" s="12">
        <v>27.26</v>
      </c>
      <c r="D252" s="86">
        <v>27.32</v>
      </c>
    </row>
    <row r="254" spans="2:6" x14ac:dyDescent="0.2">
      <c r="B254" t="s">
        <v>3</v>
      </c>
      <c r="E254" s="88">
        <v>708.61</v>
      </c>
      <c r="F254" s="37">
        <v>710.35</v>
      </c>
    </row>
    <row r="255" spans="2:6" x14ac:dyDescent="0.2">
      <c r="B255" t="s">
        <v>4</v>
      </c>
      <c r="E255" s="88">
        <f>C237*C252</f>
        <v>190.82000000000002</v>
      </c>
      <c r="F255" s="37">
        <f>C237*D252</f>
        <v>191.24</v>
      </c>
    </row>
    <row r="256" spans="2:6" x14ac:dyDescent="0.2">
      <c r="B256" t="s">
        <v>5</v>
      </c>
      <c r="E256" s="88">
        <v>565.77</v>
      </c>
      <c r="F256" s="37">
        <v>567.16</v>
      </c>
    </row>
    <row r="257" spans="2:6" x14ac:dyDescent="0.2">
      <c r="B257" t="s">
        <v>6</v>
      </c>
      <c r="E257" s="88">
        <v>316.36</v>
      </c>
      <c r="F257" s="20">
        <v>317.14</v>
      </c>
    </row>
    <row r="258" spans="2:6" x14ac:dyDescent="0.2">
      <c r="B258" t="s">
        <v>7</v>
      </c>
      <c r="E258" s="88">
        <v>165.59</v>
      </c>
      <c r="F258" s="37">
        <v>166</v>
      </c>
    </row>
    <row r="259" spans="2:6" ht="14.25" x14ac:dyDescent="0.2">
      <c r="B259" s="9"/>
      <c r="E259" s="90">
        <f>SUM(E254:E258)</f>
        <v>1947.1499999999999</v>
      </c>
      <c r="F259" s="13">
        <f>SUM(F254:F258)</f>
        <v>1951.8899999999999</v>
      </c>
    </row>
    <row r="261" spans="2:6" x14ac:dyDescent="0.2">
      <c r="B261" s="14" t="s">
        <v>12</v>
      </c>
    </row>
    <row r="262" spans="2:6" x14ac:dyDescent="0.2">
      <c r="B262" t="s">
        <v>13</v>
      </c>
      <c r="E262" s="88">
        <v>39.809999999999995</v>
      </c>
      <c r="F262" s="37">
        <v>39.909999999999997</v>
      </c>
    </row>
    <row r="263" spans="2:6" x14ac:dyDescent="0.2">
      <c r="B263" t="s">
        <v>14</v>
      </c>
      <c r="E263" s="88">
        <v>95.43</v>
      </c>
      <c r="F263" s="37">
        <v>95.660000000000011</v>
      </c>
    </row>
    <row r="264" spans="2:6" x14ac:dyDescent="0.2">
      <c r="B264" t="s">
        <v>15</v>
      </c>
      <c r="E264" s="88">
        <v>99.56</v>
      </c>
      <c r="F264" s="37">
        <v>99.800000000000011</v>
      </c>
    </row>
    <row r="265" spans="2:6" x14ac:dyDescent="0.2">
      <c r="B265" t="s">
        <v>16</v>
      </c>
      <c r="E265" s="88">
        <v>136.32999999999998</v>
      </c>
      <c r="F265" s="37">
        <v>136.66999999999999</v>
      </c>
    </row>
    <row r="266" spans="2:6" x14ac:dyDescent="0.2">
      <c r="F266" s="37"/>
    </row>
    <row r="267" spans="2:6" x14ac:dyDescent="0.2">
      <c r="B267" s="14" t="s">
        <v>17</v>
      </c>
      <c r="F267" s="37"/>
    </row>
    <row r="268" spans="2:6" x14ac:dyDescent="0.2">
      <c r="B268" t="s">
        <v>18</v>
      </c>
      <c r="E268" s="88">
        <v>58.26</v>
      </c>
      <c r="F268" s="37">
        <v>58.4</v>
      </c>
    </row>
    <row r="269" spans="2:6" x14ac:dyDescent="0.2">
      <c r="B269" t="s">
        <v>19</v>
      </c>
      <c r="E269" s="88">
        <v>19.440000000000001</v>
      </c>
      <c r="F269" s="37">
        <v>19.490000000000002</v>
      </c>
    </row>
    <row r="270" spans="2:6" x14ac:dyDescent="0.2">
      <c r="B270" t="s">
        <v>20</v>
      </c>
      <c r="E270" s="88">
        <v>72.820000000000007</v>
      </c>
      <c r="F270" s="37">
        <v>73</v>
      </c>
    </row>
    <row r="271" spans="2:6" x14ac:dyDescent="0.2">
      <c r="B271" t="s">
        <v>21</v>
      </c>
      <c r="E271" s="88">
        <v>24.3</v>
      </c>
      <c r="F271" s="37">
        <v>24.360000000000003</v>
      </c>
    </row>
    <row r="272" spans="2:6" ht="13.5" thickBot="1" x14ac:dyDescent="0.25"/>
    <row r="273" spans="2:9" ht="16.5" thickTop="1" thickBot="1" x14ac:dyDescent="0.3">
      <c r="B273" s="5" t="s">
        <v>72</v>
      </c>
      <c r="E273" s="15">
        <f>8*E249+1*E259+4*F249+1*F259</f>
        <v>38718.44</v>
      </c>
    </row>
    <row r="274" spans="2:9" ht="23.25" thickTop="1" x14ac:dyDescent="0.2">
      <c r="B274" s="16" t="s">
        <v>23</v>
      </c>
    </row>
    <row r="276" spans="2:9" x14ac:dyDescent="0.2">
      <c r="B276" s="17"/>
      <c r="C276" s="17"/>
      <c r="D276" s="17"/>
      <c r="E276" s="17"/>
      <c r="F276" s="17"/>
      <c r="G276" s="17"/>
      <c r="H276" s="17"/>
      <c r="I276" s="17"/>
    </row>
    <row r="281" spans="2:9" ht="22.5" customHeight="1" x14ac:dyDescent="0.3">
      <c r="B281" s="81" t="s">
        <v>69</v>
      </c>
      <c r="C281" s="82"/>
    </row>
    <row r="283" spans="2:9" x14ac:dyDescent="0.2">
      <c r="B283" s="2" t="s">
        <v>0</v>
      </c>
      <c r="C283" s="3">
        <v>7</v>
      </c>
    </row>
    <row r="284" spans="2:9" x14ac:dyDescent="0.2">
      <c r="B284" s="2"/>
      <c r="C284" s="4"/>
    </row>
    <row r="285" spans="2:9" x14ac:dyDescent="0.2">
      <c r="B285" s="5" t="s">
        <v>1</v>
      </c>
      <c r="C285" s="6">
        <v>43.519999999999996</v>
      </c>
    </row>
    <row r="286" spans="2:9" x14ac:dyDescent="0.2">
      <c r="B286" s="2"/>
    </row>
    <row r="287" spans="2:9" x14ac:dyDescent="0.2">
      <c r="B287" s="7" t="s">
        <v>2</v>
      </c>
    </row>
    <row r="288" spans="2:9" x14ac:dyDescent="0.2">
      <c r="B288" t="s">
        <v>3</v>
      </c>
      <c r="E288" s="8">
        <v>1131.3599999999999</v>
      </c>
    </row>
    <row r="289" spans="2:6" x14ac:dyDescent="0.2">
      <c r="B289" t="s">
        <v>4</v>
      </c>
      <c r="E289" s="8">
        <f>C283*C285</f>
        <v>304.64</v>
      </c>
    </row>
    <row r="290" spans="2:6" x14ac:dyDescent="0.2">
      <c r="B290" t="s">
        <v>5</v>
      </c>
      <c r="E290" s="8">
        <v>557.4</v>
      </c>
    </row>
    <row r="291" spans="2:6" x14ac:dyDescent="0.2">
      <c r="B291" t="s">
        <v>6</v>
      </c>
      <c r="E291" s="8">
        <v>311.68</v>
      </c>
    </row>
    <row r="292" spans="2:6" x14ac:dyDescent="0.2">
      <c r="B292" t="s">
        <v>7</v>
      </c>
      <c r="E292" s="8">
        <v>163.13999999999999</v>
      </c>
      <c r="F292" s="26"/>
    </row>
    <row r="293" spans="2:6" x14ac:dyDescent="0.2">
      <c r="B293" t="s">
        <v>8</v>
      </c>
      <c r="E293" s="8">
        <v>22.040000000000003</v>
      </c>
    </row>
    <row r="294" spans="2:6" x14ac:dyDescent="0.2">
      <c r="B294" t="s">
        <v>9</v>
      </c>
      <c r="E294" s="8">
        <v>366.03999999999996</v>
      </c>
    </row>
    <row r="295" spans="2:6" ht="14.25" x14ac:dyDescent="0.2">
      <c r="B295" s="9"/>
      <c r="E295" s="10">
        <f>SUM(E288:E294)</f>
        <v>2856.2999999999997</v>
      </c>
    </row>
    <row r="297" spans="2:6" x14ac:dyDescent="0.2">
      <c r="B297" s="7" t="s">
        <v>10</v>
      </c>
    </row>
    <row r="298" spans="2:6" x14ac:dyDescent="0.2">
      <c r="B298" s="11" t="s">
        <v>62</v>
      </c>
      <c r="C298" s="12">
        <v>26.85</v>
      </c>
    </row>
    <row r="300" spans="2:6" x14ac:dyDescent="0.2">
      <c r="B300" t="s">
        <v>3</v>
      </c>
      <c r="E300" s="8">
        <v>698.13</v>
      </c>
    </row>
    <row r="301" spans="2:6" x14ac:dyDescent="0.2">
      <c r="B301" t="s">
        <v>4</v>
      </c>
      <c r="E301" s="8">
        <f>C283*C298</f>
        <v>187.95000000000002</v>
      </c>
    </row>
    <row r="302" spans="2:6" x14ac:dyDescent="0.2">
      <c r="B302" t="s">
        <v>5</v>
      </c>
      <c r="E302" s="8">
        <v>557.4</v>
      </c>
    </row>
    <row r="303" spans="2:6" x14ac:dyDescent="0.2">
      <c r="B303" t="s">
        <v>6</v>
      </c>
      <c r="E303" s="8">
        <v>311.68</v>
      </c>
    </row>
    <row r="304" spans="2:6" x14ac:dyDescent="0.2">
      <c r="B304" t="s">
        <v>7</v>
      </c>
      <c r="E304" s="8">
        <v>163.13999999999999</v>
      </c>
    </row>
    <row r="305" spans="2:5" ht="14.25" x14ac:dyDescent="0.2">
      <c r="B305" s="9"/>
      <c r="E305" s="13">
        <f>SUM(E300:E304)</f>
        <v>1918.3000000000002</v>
      </c>
    </row>
    <row r="307" spans="2:5" x14ac:dyDescent="0.2">
      <c r="B307" s="14" t="s">
        <v>12</v>
      </c>
    </row>
    <row r="308" spans="2:5" x14ac:dyDescent="0.2">
      <c r="B308" t="s">
        <v>13</v>
      </c>
      <c r="E308" s="8">
        <v>39.22</v>
      </c>
    </row>
    <row r="309" spans="2:5" x14ac:dyDescent="0.2">
      <c r="B309" t="s">
        <v>14</v>
      </c>
      <c r="E309" s="8">
        <v>94.01</v>
      </c>
    </row>
    <row r="310" spans="2:5" x14ac:dyDescent="0.2">
      <c r="B310" t="s">
        <v>15</v>
      </c>
      <c r="E310" s="8">
        <v>98.08</v>
      </c>
    </row>
    <row r="311" spans="2:5" x14ac:dyDescent="0.2">
      <c r="B311" t="s">
        <v>16</v>
      </c>
      <c r="E311" s="8">
        <v>134.31</v>
      </c>
    </row>
    <row r="313" spans="2:5" x14ac:dyDescent="0.2">
      <c r="B313" s="14" t="s">
        <v>17</v>
      </c>
    </row>
    <row r="314" spans="2:5" x14ac:dyDescent="0.2">
      <c r="B314" t="s">
        <v>18</v>
      </c>
      <c r="E314" s="8">
        <v>57.39</v>
      </c>
    </row>
    <row r="315" spans="2:5" x14ac:dyDescent="0.2">
      <c r="B315" t="s">
        <v>19</v>
      </c>
      <c r="E315" s="8">
        <v>19.150000000000002</v>
      </c>
    </row>
    <row r="316" spans="2:5" x14ac:dyDescent="0.2">
      <c r="B316" t="s">
        <v>20</v>
      </c>
      <c r="E316" s="8">
        <v>71.740000000000009</v>
      </c>
    </row>
    <row r="317" spans="2:5" x14ac:dyDescent="0.2">
      <c r="B317" t="s">
        <v>21</v>
      </c>
      <c r="E317" s="8">
        <v>23.94</v>
      </c>
    </row>
    <row r="318" spans="2:5" ht="13.5" thickBot="1" x14ac:dyDescent="0.25"/>
    <row r="319" spans="2:5" ht="16.5" thickTop="1" thickBot="1" x14ac:dyDescent="0.3">
      <c r="B319" s="5" t="s">
        <v>70</v>
      </c>
      <c r="E319" s="15">
        <f>12*E295+2*E305</f>
        <v>38112.199999999997</v>
      </c>
    </row>
    <row r="320" spans="2:5" ht="23.25" thickTop="1" x14ac:dyDescent="0.2">
      <c r="B320" s="16" t="s">
        <v>23</v>
      </c>
    </row>
    <row r="322" spans="2:9" x14ac:dyDescent="0.2">
      <c r="B322" s="17"/>
      <c r="C322" s="17"/>
      <c r="D322" s="17"/>
      <c r="E322" s="17"/>
      <c r="F322" s="17"/>
      <c r="G322" s="17"/>
      <c r="H322" s="17"/>
      <c r="I322" s="17"/>
    </row>
    <row r="324" spans="2:9" ht="22.5" customHeight="1" x14ac:dyDescent="0.3">
      <c r="B324" s="81" t="s">
        <v>65</v>
      </c>
      <c r="C324" s="82"/>
    </row>
    <row r="326" spans="2:9" x14ac:dyDescent="0.2">
      <c r="B326" s="2" t="s">
        <v>0</v>
      </c>
      <c r="C326" s="3">
        <v>7</v>
      </c>
    </row>
    <row r="327" spans="2:9" x14ac:dyDescent="0.2">
      <c r="B327" s="2"/>
      <c r="C327" s="4"/>
    </row>
    <row r="328" spans="2:9" x14ac:dyDescent="0.2">
      <c r="B328" s="5" t="s">
        <v>1</v>
      </c>
      <c r="C328" s="6">
        <v>43.08</v>
      </c>
    </row>
    <row r="329" spans="2:9" x14ac:dyDescent="0.2">
      <c r="B329" s="2"/>
    </row>
    <row r="330" spans="2:9" x14ac:dyDescent="0.2">
      <c r="B330" s="7" t="s">
        <v>2</v>
      </c>
    </row>
    <row r="331" spans="2:9" x14ac:dyDescent="0.2">
      <c r="B331" t="s">
        <v>3</v>
      </c>
      <c r="E331" s="8">
        <v>1120.1500000000001</v>
      </c>
    </row>
    <row r="332" spans="2:9" x14ac:dyDescent="0.2">
      <c r="B332" t="s">
        <v>4</v>
      </c>
      <c r="E332" s="8">
        <f>C326*C328</f>
        <v>301.56</v>
      </c>
    </row>
    <row r="333" spans="2:9" x14ac:dyDescent="0.2">
      <c r="B333" t="s">
        <v>5</v>
      </c>
      <c r="E333" s="8">
        <v>551.88</v>
      </c>
    </row>
    <row r="334" spans="2:9" x14ac:dyDescent="0.2">
      <c r="B334" t="s">
        <v>6</v>
      </c>
      <c r="E334" s="8">
        <v>308.58999999999997</v>
      </c>
    </row>
    <row r="335" spans="2:9" x14ac:dyDescent="0.2">
      <c r="B335" t="s">
        <v>7</v>
      </c>
      <c r="E335" s="8">
        <v>161.51999999999998</v>
      </c>
      <c r="F335" s="26"/>
    </row>
    <row r="336" spans="2:9" x14ac:dyDescent="0.2">
      <c r="B336" t="s">
        <v>8</v>
      </c>
      <c r="E336" s="8">
        <v>21.82</v>
      </c>
    </row>
    <row r="337" spans="2:5" x14ac:dyDescent="0.2">
      <c r="B337" t="s">
        <v>9</v>
      </c>
      <c r="E337" s="8">
        <v>362.40999999999997</v>
      </c>
    </row>
    <row r="338" spans="2:5" ht="14.25" x14ac:dyDescent="0.2">
      <c r="B338" s="9"/>
      <c r="E338" s="10">
        <f>SUM(E331:E337)</f>
        <v>2827.9300000000003</v>
      </c>
    </row>
    <row r="340" spans="2:5" x14ac:dyDescent="0.2">
      <c r="B340" s="7" t="s">
        <v>10</v>
      </c>
    </row>
    <row r="341" spans="2:5" x14ac:dyDescent="0.2">
      <c r="B341" s="11" t="s">
        <v>62</v>
      </c>
      <c r="C341" s="12">
        <v>26.580000000000002</v>
      </c>
    </row>
    <row r="343" spans="2:5" x14ac:dyDescent="0.2">
      <c r="B343" t="s">
        <v>3</v>
      </c>
      <c r="E343" s="8">
        <v>691.21</v>
      </c>
    </row>
    <row r="344" spans="2:5" x14ac:dyDescent="0.2">
      <c r="B344" t="s">
        <v>4</v>
      </c>
      <c r="E344" s="8">
        <f>C326*C341</f>
        <v>186.06</v>
      </c>
    </row>
    <row r="345" spans="2:5" x14ac:dyDescent="0.2">
      <c r="B345" t="s">
        <v>5</v>
      </c>
      <c r="E345" s="8">
        <v>551.88</v>
      </c>
    </row>
    <row r="346" spans="2:5" x14ac:dyDescent="0.2">
      <c r="B346" t="s">
        <v>6</v>
      </c>
      <c r="E346" s="8">
        <v>308.58999999999997</v>
      </c>
    </row>
    <row r="347" spans="2:5" x14ac:dyDescent="0.2">
      <c r="B347" t="s">
        <v>7</v>
      </c>
      <c r="E347" s="8">
        <v>161.51999999999998</v>
      </c>
    </row>
    <row r="348" spans="2:5" ht="14.25" x14ac:dyDescent="0.2">
      <c r="B348" s="9"/>
      <c r="E348" s="13">
        <f>SUM(E343:E347)</f>
        <v>1899.26</v>
      </c>
    </row>
    <row r="350" spans="2:5" x14ac:dyDescent="0.2">
      <c r="B350" s="14" t="s">
        <v>12</v>
      </c>
    </row>
    <row r="351" spans="2:5" x14ac:dyDescent="0.2">
      <c r="B351" t="s">
        <v>13</v>
      </c>
      <c r="E351" s="8">
        <v>38.83</v>
      </c>
    </row>
    <row r="352" spans="2:5" x14ac:dyDescent="0.2">
      <c r="B352" t="s">
        <v>14</v>
      </c>
      <c r="E352" s="8">
        <v>93.070000000000007</v>
      </c>
    </row>
    <row r="353" spans="2:9" x14ac:dyDescent="0.2">
      <c r="B353" t="s">
        <v>15</v>
      </c>
      <c r="E353" s="8">
        <v>97.100000000000009</v>
      </c>
    </row>
    <row r="354" spans="2:9" x14ac:dyDescent="0.2">
      <c r="B354" t="s">
        <v>16</v>
      </c>
      <c r="E354" s="8">
        <v>132.97999999999999</v>
      </c>
    </row>
    <row r="356" spans="2:9" x14ac:dyDescent="0.2">
      <c r="B356" s="14" t="s">
        <v>17</v>
      </c>
    </row>
    <row r="357" spans="2:9" x14ac:dyDescent="0.2">
      <c r="B357" t="s">
        <v>18</v>
      </c>
      <c r="E357" s="8">
        <v>56.82</v>
      </c>
    </row>
    <row r="358" spans="2:9" x14ac:dyDescent="0.2">
      <c r="B358" t="s">
        <v>19</v>
      </c>
      <c r="E358" s="8">
        <v>18.96</v>
      </c>
    </row>
    <row r="359" spans="2:9" x14ac:dyDescent="0.2">
      <c r="B359" t="s">
        <v>20</v>
      </c>
      <c r="E359" s="8">
        <v>71.02000000000001</v>
      </c>
    </row>
    <row r="360" spans="2:9" x14ac:dyDescent="0.2">
      <c r="B360" t="s">
        <v>21</v>
      </c>
      <c r="E360" s="8">
        <v>23.700000000000003</v>
      </c>
    </row>
    <row r="361" spans="2:9" ht="13.5" thickBot="1" x14ac:dyDescent="0.25"/>
    <row r="362" spans="2:9" ht="16.5" thickTop="1" thickBot="1" x14ac:dyDescent="0.3">
      <c r="B362" s="5" t="s">
        <v>67</v>
      </c>
      <c r="E362" s="15">
        <f>12*E338+2*E348</f>
        <v>37733.68</v>
      </c>
    </row>
    <row r="363" spans="2:9" ht="23.25" thickTop="1" x14ac:dyDescent="0.2">
      <c r="B363" s="16" t="s">
        <v>23</v>
      </c>
    </row>
    <row r="365" spans="2:9" x14ac:dyDescent="0.2">
      <c r="B365" s="17"/>
      <c r="C365" s="17"/>
      <c r="D365" s="17"/>
      <c r="E365" s="17"/>
      <c r="F365" s="17"/>
      <c r="G365" s="17"/>
      <c r="H365" s="17"/>
      <c r="I365" s="17"/>
    </row>
    <row r="367" spans="2:9" ht="22.5" customHeight="1" x14ac:dyDescent="0.3">
      <c r="B367" s="81" t="s">
        <v>66</v>
      </c>
      <c r="C367" s="82"/>
    </row>
    <row r="369" spans="2:5" x14ac:dyDescent="0.2">
      <c r="B369" s="2" t="s">
        <v>0</v>
      </c>
      <c r="C369" s="3">
        <v>6</v>
      </c>
    </row>
    <row r="370" spans="2:5" x14ac:dyDescent="0.2">
      <c r="B370" s="2"/>
      <c r="C370" s="4"/>
    </row>
    <row r="371" spans="2:5" x14ac:dyDescent="0.2">
      <c r="B371" s="5" t="s">
        <v>1</v>
      </c>
      <c r="C371" s="6">
        <v>42.65</v>
      </c>
    </row>
    <row r="372" spans="2:5" x14ac:dyDescent="0.2">
      <c r="B372" s="2"/>
    </row>
    <row r="373" spans="2:5" x14ac:dyDescent="0.2">
      <c r="B373" s="7" t="s">
        <v>2</v>
      </c>
    </row>
    <row r="374" spans="2:5" x14ac:dyDescent="0.2">
      <c r="B374" t="s">
        <v>3</v>
      </c>
      <c r="E374" s="8">
        <v>1109.05</v>
      </c>
    </row>
    <row r="375" spans="2:5" x14ac:dyDescent="0.2">
      <c r="B375" t="s">
        <v>4</v>
      </c>
      <c r="E375" s="8">
        <f>C369*C371</f>
        <v>255.89999999999998</v>
      </c>
    </row>
    <row r="376" spans="2:5" x14ac:dyDescent="0.2">
      <c r="B376" t="s">
        <v>5</v>
      </c>
      <c r="E376" s="8">
        <v>546.41</v>
      </c>
    </row>
    <row r="377" spans="2:5" x14ac:dyDescent="0.2">
      <c r="B377" t="s">
        <v>6</v>
      </c>
      <c r="E377" s="8">
        <v>305.52999999999997</v>
      </c>
    </row>
    <row r="378" spans="2:5" x14ac:dyDescent="0.2">
      <c r="B378" t="s">
        <v>7</v>
      </c>
      <c r="E378" s="8">
        <v>159.91999999999999</v>
      </c>
    </row>
    <row r="379" spans="2:5" x14ac:dyDescent="0.2">
      <c r="B379" t="s">
        <v>8</v>
      </c>
      <c r="E379" s="8">
        <v>21.6</v>
      </c>
    </row>
    <row r="380" spans="2:5" x14ac:dyDescent="0.2">
      <c r="B380" t="s">
        <v>9</v>
      </c>
      <c r="E380" s="8">
        <v>358.82</v>
      </c>
    </row>
    <row r="381" spans="2:5" ht="14.25" x14ac:dyDescent="0.2">
      <c r="B381" s="9"/>
      <c r="E381" s="10">
        <f>SUM(E374:E380)</f>
        <v>2757.2299999999996</v>
      </c>
    </row>
    <row r="383" spans="2:5" x14ac:dyDescent="0.2">
      <c r="B383" s="7" t="s">
        <v>10</v>
      </c>
    </row>
    <row r="384" spans="2:5" x14ac:dyDescent="0.2">
      <c r="B384" s="11" t="s">
        <v>62</v>
      </c>
      <c r="C384" s="12">
        <v>26.31</v>
      </c>
    </row>
    <row r="386" spans="2:5" x14ac:dyDescent="0.2">
      <c r="B386" t="s">
        <v>3</v>
      </c>
      <c r="E386" s="8">
        <v>684.36</v>
      </c>
    </row>
    <row r="387" spans="2:5" x14ac:dyDescent="0.2">
      <c r="B387" t="s">
        <v>4</v>
      </c>
      <c r="E387" s="8">
        <f>C369*C384</f>
        <v>157.85999999999999</v>
      </c>
    </row>
    <row r="388" spans="2:5" x14ac:dyDescent="0.2">
      <c r="B388" t="s">
        <v>5</v>
      </c>
      <c r="E388" s="8">
        <v>546.41</v>
      </c>
    </row>
    <row r="389" spans="2:5" x14ac:dyDescent="0.2">
      <c r="B389" t="s">
        <v>6</v>
      </c>
      <c r="E389" s="8">
        <v>305.52999999999997</v>
      </c>
    </row>
    <row r="390" spans="2:5" x14ac:dyDescent="0.2">
      <c r="B390" t="s">
        <v>7</v>
      </c>
      <c r="E390" s="8">
        <v>159.91999999999999</v>
      </c>
    </row>
    <row r="391" spans="2:5" ht="14.25" x14ac:dyDescent="0.2">
      <c r="B391" s="9"/>
      <c r="E391" s="13">
        <f>SUM(E386:E390)</f>
        <v>1854.0800000000002</v>
      </c>
    </row>
    <row r="393" spans="2:5" x14ac:dyDescent="0.2">
      <c r="B393" s="14" t="s">
        <v>12</v>
      </c>
    </row>
    <row r="394" spans="2:5" x14ac:dyDescent="0.2">
      <c r="B394" t="s">
        <v>13</v>
      </c>
      <c r="E394" s="8">
        <v>38.44</v>
      </c>
    </row>
    <row r="395" spans="2:5" x14ac:dyDescent="0.2">
      <c r="B395" t="s">
        <v>14</v>
      </c>
      <c r="E395" s="8">
        <v>92.14</v>
      </c>
    </row>
    <row r="396" spans="2:5" x14ac:dyDescent="0.2">
      <c r="B396" t="s">
        <v>15</v>
      </c>
      <c r="E396" s="8">
        <v>96.13</v>
      </c>
    </row>
    <row r="397" spans="2:5" x14ac:dyDescent="0.2">
      <c r="B397" t="s">
        <v>16</v>
      </c>
      <c r="E397" s="8">
        <v>131.66</v>
      </c>
    </row>
    <row r="399" spans="2:5" x14ac:dyDescent="0.2">
      <c r="B399" s="14" t="s">
        <v>17</v>
      </c>
    </row>
    <row r="400" spans="2:5" x14ac:dyDescent="0.2">
      <c r="B400" t="s">
        <v>18</v>
      </c>
      <c r="E400" s="8">
        <v>56.25</v>
      </c>
    </row>
    <row r="401" spans="2:9" x14ac:dyDescent="0.2">
      <c r="B401" t="s">
        <v>19</v>
      </c>
      <c r="E401" s="8">
        <v>18.77</v>
      </c>
    </row>
    <row r="402" spans="2:9" x14ac:dyDescent="0.2">
      <c r="B402" t="s">
        <v>20</v>
      </c>
      <c r="E402" s="8">
        <v>70.31</v>
      </c>
    </row>
    <row r="403" spans="2:9" x14ac:dyDescent="0.2">
      <c r="B403" t="s">
        <v>21</v>
      </c>
      <c r="E403" s="8">
        <v>23.46</v>
      </c>
    </row>
    <row r="404" spans="2:9" ht="13.5" thickBot="1" x14ac:dyDescent="0.25"/>
    <row r="405" spans="2:9" ht="16.5" thickTop="1" thickBot="1" x14ac:dyDescent="0.3">
      <c r="B405" s="5" t="s">
        <v>68</v>
      </c>
      <c r="E405" s="15">
        <f>12*E381+2*E391</f>
        <v>36794.92</v>
      </c>
    </row>
    <row r="406" spans="2:9" ht="23.25" thickTop="1" x14ac:dyDescent="0.2">
      <c r="B406" s="16" t="s">
        <v>23</v>
      </c>
    </row>
    <row r="408" spans="2:9" x14ac:dyDescent="0.2">
      <c r="B408" s="17"/>
      <c r="C408" s="17"/>
      <c r="D408" s="17"/>
      <c r="E408" s="17"/>
      <c r="F408" s="17"/>
      <c r="G408" s="17"/>
      <c r="H408" s="17"/>
      <c r="I408" s="17"/>
    </row>
    <row r="410" spans="2:9" ht="20.25" x14ac:dyDescent="0.3">
      <c r="B410" s="1" t="s">
        <v>24</v>
      </c>
    </row>
    <row r="412" spans="2:9" x14ac:dyDescent="0.2">
      <c r="B412" s="2" t="s">
        <v>0</v>
      </c>
      <c r="C412" s="18">
        <v>5</v>
      </c>
    </row>
    <row r="413" spans="2:9" x14ac:dyDescent="0.2">
      <c r="B413" s="2"/>
      <c r="C413" s="4"/>
    </row>
    <row r="414" spans="2:9" x14ac:dyDescent="0.2">
      <c r="B414" s="5" t="s">
        <v>25</v>
      </c>
      <c r="C414" s="6">
        <v>42.65</v>
      </c>
    </row>
    <row r="415" spans="2:9" x14ac:dyDescent="0.2">
      <c r="B415" s="2"/>
    </row>
    <row r="416" spans="2:9" x14ac:dyDescent="0.2">
      <c r="B416" s="19" t="s">
        <v>2</v>
      </c>
      <c r="C416" s="20"/>
      <c r="D416" s="20"/>
      <c r="E416" s="21" t="s">
        <v>24</v>
      </c>
      <c r="F416" s="22"/>
      <c r="G416" s="20"/>
      <c r="H416" s="22"/>
      <c r="I416" s="22"/>
    </row>
    <row r="417" spans="2:9" x14ac:dyDescent="0.2">
      <c r="B417" t="s">
        <v>3</v>
      </c>
      <c r="E417" s="23">
        <v>1109.05</v>
      </c>
      <c r="F417" s="8"/>
      <c r="G417" s="24"/>
      <c r="H417" s="25"/>
      <c r="I417" s="26"/>
    </row>
    <row r="418" spans="2:9" x14ac:dyDescent="0.2">
      <c r="B418" t="s">
        <v>4</v>
      </c>
      <c r="E418" s="23">
        <f>C412*C414</f>
        <v>213.25</v>
      </c>
      <c r="F418" s="8"/>
      <c r="G418" s="24"/>
      <c r="H418" s="25"/>
      <c r="I418" s="26"/>
    </row>
    <row r="419" spans="2:9" x14ac:dyDescent="0.2">
      <c r="B419" t="s">
        <v>5</v>
      </c>
      <c r="E419" s="23">
        <v>546.41</v>
      </c>
      <c r="F419" s="8"/>
      <c r="G419" s="24"/>
      <c r="H419" s="25"/>
      <c r="I419" s="26"/>
    </row>
    <row r="420" spans="2:9" x14ac:dyDescent="0.2">
      <c r="B420" t="s">
        <v>6</v>
      </c>
      <c r="E420" s="23">
        <v>305.52999999999997</v>
      </c>
      <c r="F420" s="8"/>
      <c r="G420" s="24"/>
      <c r="H420" s="25"/>
      <c r="I420" s="26"/>
    </row>
    <row r="421" spans="2:9" x14ac:dyDescent="0.2">
      <c r="B421" t="s">
        <v>7</v>
      </c>
      <c r="E421" s="23">
        <v>159.91999999999999</v>
      </c>
      <c r="F421" s="8"/>
      <c r="G421" s="24"/>
      <c r="H421" s="25"/>
      <c r="I421" s="26"/>
    </row>
    <row r="422" spans="2:9" x14ac:dyDescent="0.2">
      <c r="B422" t="s">
        <v>8</v>
      </c>
      <c r="E422" s="23">
        <v>21.6</v>
      </c>
      <c r="F422" s="8"/>
      <c r="G422" s="24"/>
      <c r="H422" s="25"/>
      <c r="I422" s="26"/>
    </row>
    <row r="423" spans="2:9" x14ac:dyDescent="0.2">
      <c r="B423" t="s">
        <v>9</v>
      </c>
      <c r="E423" s="23">
        <v>358.82</v>
      </c>
      <c r="F423" s="8"/>
      <c r="G423" s="24"/>
      <c r="H423" s="25"/>
      <c r="I423" s="26"/>
    </row>
    <row r="424" spans="2:9" ht="15" x14ac:dyDescent="0.25">
      <c r="B424" s="9"/>
      <c r="C424" s="9"/>
      <c r="D424" s="9"/>
      <c r="E424" s="27">
        <f>SUM(E417:E423)</f>
        <v>2714.58</v>
      </c>
      <c r="F424" s="28"/>
      <c r="G424" s="29"/>
      <c r="H424" s="30"/>
      <c r="I424" s="30"/>
    </row>
    <row r="426" spans="2:9" x14ac:dyDescent="0.2">
      <c r="B426" s="5" t="s">
        <v>26</v>
      </c>
      <c r="C426" s="6">
        <v>26.31</v>
      </c>
      <c r="D426" s="5"/>
      <c r="E426" s="5" t="s">
        <v>27</v>
      </c>
      <c r="F426" s="6">
        <v>684.36</v>
      </c>
    </row>
    <row r="428" spans="2:9" x14ac:dyDescent="0.2">
      <c r="B428" s="31" t="s">
        <v>10</v>
      </c>
      <c r="D428" s="20"/>
      <c r="E428" s="32" t="s">
        <v>28</v>
      </c>
      <c r="F428" s="22" t="s">
        <v>29</v>
      </c>
      <c r="G428" s="22"/>
      <c r="H428" s="22"/>
      <c r="I428" s="22"/>
    </row>
    <row r="429" spans="2:9" x14ac:dyDescent="0.2">
      <c r="B429" t="s">
        <v>3</v>
      </c>
      <c r="E429" s="8">
        <v>684.36</v>
      </c>
      <c r="F429" s="33">
        <v>0</v>
      </c>
      <c r="H429" s="25"/>
      <c r="I429" s="26"/>
    </row>
    <row r="430" spans="2:9" x14ac:dyDescent="0.2">
      <c r="B430" t="s">
        <v>4</v>
      </c>
      <c r="E430" s="8">
        <f>C412*C426</f>
        <v>131.54999999999998</v>
      </c>
      <c r="F430" s="33">
        <v>0</v>
      </c>
      <c r="H430" s="25"/>
      <c r="I430" s="26"/>
    </row>
    <row r="431" spans="2:9" x14ac:dyDescent="0.2">
      <c r="B431" t="s">
        <v>5</v>
      </c>
      <c r="E431" s="8">
        <v>546.41</v>
      </c>
      <c r="F431" s="33">
        <v>0</v>
      </c>
      <c r="H431" s="25"/>
      <c r="I431" s="26"/>
    </row>
    <row r="432" spans="2:9" ht="14.25" x14ac:dyDescent="0.2">
      <c r="B432" t="s">
        <v>6</v>
      </c>
      <c r="C432" s="9"/>
      <c r="E432" s="8">
        <v>305.52999999999997</v>
      </c>
      <c r="F432" s="33">
        <v>0</v>
      </c>
      <c r="H432" s="25"/>
      <c r="I432" s="26"/>
    </row>
    <row r="433" spans="2:9" x14ac:dyDescent="0.2">
      <c r="B433" t="s">
        <v>7</v>
      </c>
      <c r="E433" s="8">
        <v>159.91999999999999</v>
      </c>
      <c r="F433" s="33">
        <v>0</v>
      </c>
      <c r="H433" s="25"/>
      <c r="I433" s="26"/>
    </row>
    <row r="434" spans="2:9" ht="15" x14ac:dyDescent="0.25">
      <c r="B434" s="9"/>
      <c r="D434" s="9"/>
      <c r="E434" s="28">
        <f>SUM(E429:E433)</f>
        <v>1827.77</v>
      </c>
      <c r="F434" s="34">
        <f>SUM(F429:F433)</f>
        <v>0</v>
      </c>
      <c r="G434" s="9"/>
      <c r="H434" s="9"/>
      <c r="I434" s="30"/>
    </row>
    <row r="436" spans="2:9" x14ac:dyDescent="0.2">
      <c r="B436" s="14" t="s">
        <v>12</v>
      </c>
      <c r="D436" s="20"/>
      <c r="E436" s="32" t="s">
        <v>24</v>
      </c>
      <c r="F436" s="22"/>
      <c r="G436" s="22"/>
      <c r="H436" s="22"/>
      <c r="I436" s="22"/>
    </row>
    <row r="437" spans="2:9" x14ac:dyDescent="0.2">
      <c r="B437" t="s">
        <v>13</v>
      </c>
      <c r="E437" s="23">
        <v>38.44</v>
      </c>
      <c r="F437" s="8"/>
      <c r="G437" s="36"/>
      <c r="H437" s="25"/>
      <c r="I437" s="26"/>
    </row>
    <row r="438" spans="2:9" x14ac:dyDescent="0.2">
      <c r="B438" t="s">
        <v>14</v>
      </c>
      <c r="E438" s="23">
        <v>92.14</v>
      </c>
      <c r="F438" s="8"/>
      <c r="G438" s="36"/>
      <c r="H438" s="25"/>
      <c r="I438" s="26"/>
    </row>
    <row r="439" spans="2:9" x14ac:dyDescent="0.2">
      <c r="B439" t="s">
        <v>15</v>
      </c>
      <c r="E439" s="23">
        <v>96.13</v>
      </c>
      <c r="F439" s="8"/>
      <c r="G439" s="36"/>
      <c r="H439" s="25"/>
      <c r="I439" s="26"/>
    </row>
    <row r="440" spans="2:9" x14ac:dyDescent="0.2">
      <c r="B440" t="s">
        <v>16</v>
      </c>
      <c r="E440" s="23">
        <v>131.66</v>
      </c>
      <c r="F440" s="8"/>
      <c r="G440" s="36"/>
      <c r="H440" s="25"/>
      <c r="I440" s="26"/>
    </row>
    <row r="442" spans="2:9" x14ac:dyDescent="0.2">
      <c r="B442" s="14" t="s">
        <v>17</v>
      </c>
      <c r="D442" s="20"/>
      <c r="E442" s="32" t="s">
        <v>24</v>
      </c>
      <c r="F442" s="22"/>
      <c r="G442" s="22"/>
      <c r="H442" s="22"/>
      <c r="I442" s="22"/>
    </row>
    <row r="443" spans="2:9" x14ac:dyDescent="0.2">
      <c r="B443" t="s">
        <v>18</v>
      </c>
      <c r="E443" s="23">
        <v>56.25</v>
      </c>
      <c r="F443" s="8"/>
      <c r="H443" s="25"/>
      <c r="I443" s="26"/>
    </row>
    <row r="444" spans="2:9" x14ac:dyDescent="0.2">
      <c r="B444" t="s">
        <v>19</v>
      </c>
      <c r="E444" s="23">
        <v>18.77</v>
      </c>
      <c r="F444" s="8"/>
      <c r="H444" s="25"/>
      <c r="I444" s="26"/>
    </row>
    <row r="445" spans="2:9" x14ac:dyDescent="0.2">
      <c r="B445" t="s">
        <v>20</v>
      </c>
      <c r="E445" s="23">
        <v>70.31</v>
      </c>
      <c r="F445" s="8"/>
      <c r="H445" s="25"/>
      <c r="I445" s="26"/>
    </row>
    <row r="446" spans="2:9" x14ac:dyDescent="0.2">
      <c r="B446" t="s">
        <v>21</v>
      </c>
      <c r="E446" s="23">
        <v>23.46</v>
      </c>
      <c r="F446" s="37"/>
      <c r="H446" s="25"/>
      <c r="I446" s="26"/>
    </row>
    <row r="447" spans="2:9" ht="13.5" thickBot="1" x14ac:dyDescent="0.25"/>
    <row r="448" spans="2:9" ht="16.5" thickTop="1" thickBot="1" x14ac:dyDescent="0.3">
      <c r="B448" s="5" t="s">
        <v>30</v>
      </c>
      <c r="E448" s="15">
        <f>12*E424+2*E434</f>
        <v>36230.5</v>
      </c>
    </row>
    <row r="449" spans="1:11" ht="24" thickTop="1" thickBot="1" x14ac:dyDescent="0.25">
      <c r="B449" s="16" t="s">
        <v>23</v>
      </c>
      <c r="E449" s="38"/>
    </row>
    <row r="450" spans="1:11" ht="13.5" thickTop="1" x14ac:dyDescent="0.2">
      <c r="E450" s="38"/>
      <c r="F450" s="75" t="s">
        <v>31</v>
      </c>
      <c r="G450" s="40">
        <f>E453/E448</f>
        <v>0.94955162087191725</v>
      </c>
      <c r="H450" s="76" t="s">
        <v>32</v>
      </c>
    </row>
    <row r="451" spans="1:11" ht="13.5" thickBot="1" x14ac:dyDescent="0.25">
      <c r="E451" s="38"/>
      <c r="F451" s="42">
        <f>E448-E453</f>
        <v>1827.7700000000041</v>
      </c>
      <c r="G451" s="43"/>
      <c r="H451" s="44">
        <f>1-G450</f>
        <v>5.0448379128082754E-2</v>
      </c>
    </row>
    <row r="452" spans="1:11" ht="14.25" thickTop="1" thickBot="1" x14ac:dyDescent="0.25">
      <c r="E452" s="38"/>
    </row>
    <row r="453" spans="1:11" ht="16.5" thickTop="1" thickBot="1" x14ac:dyDescent="0.3">
      <c r="B453" s="11" t="s">
        <v>33</v>
      </c>
      <c r="C453" s="11"/>
      <c r="D453" s="11"/>
      <c r="E453" s="45">
        <f>12*E424+E434</f>
        <v>34402.729999999996</v>
      </c>
      <c r="K453" s="36"/>
    </row>
    <row r="454" spans="1:11" ht="23.25" thickTop="1" x14ac:dyDescent="0.2">
      <c r="B454" s="16" t="s">
        <v>23</v>
      </c>
    </row>
    <row r="455" spans="1:11" x14ac:dyDescent="0.2">
      <c r="K455" s="46"/>
    </row>
    <row r="456" spans="1:11" hidden="1" x14ac:dyDescent="0.2">
      <c r="C456" s="26">
        <f>E448/1568</f>
        <v>23.106186224489797</v>
      </c>
      <c r="D456" s="26">
        <f>E448/1680</f>
        <v>21.565773809523808</v>
      </c>
      <c r="E456" s="26">
        <f>E453/1680</f>
        <v>20.477815476190475</v>
      </c>
      <c r="F456">
        <f>E456/C456</f>
        <v>0.88624817948045609</v>
      </c>
      <c r="G456">
        <f>D456/C456</f>
        <v>0.93333333333333324</v>
      </c>
      <c r="H456">
        <f>E453/E560</f>
        <v>0.88259788490913282</v>
      </c>
      <c r="K456" s="46"/>
    </row>
    <row r="457" spans="1:11" ht="13.5" thickBot="1" x14ac:dyDescent="0.25">
      <c r="C457" s="26"/>
      <c r="D457" s="26"/>
      <c r="E457" s="26"/>
      <c r="K457" s="46"/>
    </row>
    <row r="458" spans="1:11" ht="15.75" thickTop="1" x14ac:dyDescent="0.25">
      <c r="B458" s="47" t="s">
        <v>34</v>
      </c>
      <c r="C458" s="48" t="s">
        <v>35</v>
      </c>
      <c r="D458" s="49" t="s">
        <v>36</v>
      </c>
      <c r="E458" s="50"/>
      <c r="F458" s="50"/>
      <c r="G458" s="51"/>
      <c r="H458" s="52">
        <f>1-G456</f>
        <v>6.6666666666666763E-2</v>
      </c>
      <c r="K458" s="46"/>
    </row>
    <row r="459" spans="1:11" ht="15" x14ac:dyDescent="0.25">
      <c r="B459" s="47" t="s">
        <v>37</v>
      </c>
      <c r="C459" s="53"/>
      <c r="D459" s="54"/>
      <c r="E459" s="54"/>
      <c r="F459" s="54"/>
      <c r="G459" s="54"/>
      <c r="H459" s="55"/>
      <c r="K459" s="46"/>
    </row>
    <row r="460" spans="1:11" ht="15.75" thickBot="1" x14ac:dyDescent="0.3">
      <c r="B460" s="47" t="s">
        <v>38</v>
      </c>
      <c r="C460" s="56" t="s">
        <v>39</v>
      </c>
      <c r="D460" s="57" t="s">
        <v>40</v>
      </c>
      <c r="E460" s="58"/>
      <c r="F460" s="58"/>
      <c r="G460" s="59"/>
      <c r="H460" s="60">
        <f>1-F456</f>
        <v>0.11375182051954391</v>
      </c>
      <c r="K460" s="46"/>
    </row>
    <row r="461" spans="1:11" ht="13.5" thickTop="1" x14ac:dyDescent="0.2"/>
    <row r="463" spans="1:11" ht="13.5" thickBot="1" x14ac:dyDescent="0.25"/>
    <row r="464" spans="1:11" s="65" customFormat="1" ht="21.75" thickTop="1" thickBot="1" x14ac:dyDescent="0.35">
      <c r="A464"/>
      <c r="B464" s="61" t="s">
        <v>41</v>
      </c>
      <c r="C464" s="62"/>
      <c r="D464" s="62"/>
      <c r="E464" s="62"/>
      <c r="F464" s="63">
        <f>E560-E453</f>
        <v>4576.2100000000064</v>
      </c>
      <c r="G464" s="62"/>
      <c r="H464" s="64">
        <f>1-H456</f>
        <v>0.11740211509086718</v>
      </c>
    </row>
    <row r="465" spans="1:9" ht="21" thickTop="1" x14ac:dyDescent="0.3">
      <c r="A465" s="65"/>
    </row>
    <row r="466" spans="1:9" x14ac:dyDescent="0.2">
      <c r="B466" s="17"/>
      <c r="C466" s="17"/>
      <c r="D466" s="17"/>
      <c r="E466" s="17"/>
      <c r="F466" s="17"/>
      <c r="G466" s="17"/>
      <c r="H466" s="17"/>
      <c r="I466" s="17"/>
    </row>
    <row r="468" spans="1:9" ht="22.5" customHeight="1" x14ac:dyDescent="0.3">
      <c r="B468" s="1" t="s">
        <v>42</v>
      </c>
    </row>
    <row r="470" spans="1:9" x14ac:dyDescent="0.2">
      <c r="B470" s="2" t="s">
        <v>0</v>
      </c>
      <c r="C470" s="3">
        <v>5</v>
      </c>
    </row>
    <row r="471" spans="1:9" x14ac:dyDescent="0.2">
      <c r="B471" s="2"/>
      <c r="C471" s="4"/>
    </row>
    <row r="472" spans="1:9" x14ac:dyDescent="0.2">
      <c r="B472" s="5" t="s">
        <v>1</v>
      </c>
      <c r="C472" s="6">
        <v>42.65</v>
      </c>
    </row>
    <row r="473" spans="1:9" x14ac:dyDescent="0.2">
      <c r="B473" s="2"/>
    </row>
    <row r="474" spans="1:9" x14ac:dyDescent="0.2">
      <c r="B474" s="7" t="s">
        <v>2</v>
      </c>
    </row>
    <row r="475" spans="1:9" x14ac:dyDescent="0.2">
      <c r="B475" t="s">
        <v>3</v>
      </c>
      <c r="E475" s="8">
        <v>1109.05</v>
      </c>
    </row>
    <row r="476" spans="1:9" x14ac:dyDescent="0.2">
      <c r="B476" t="s">
        <v>4</v>
      </c>
      <c r="E476" s="8">
        <f>C470*C472</f>
        <v>213.25</v>
      </c>
    </row>
    <row r="477" spans="1:9" x14ac:dyDescent="0.2">
      <c r="B477" t="s">
        <v>5</v>
      </c>
      <c r="E477" s="8">
        <v>546.41</v>
      </c>
    </row>
    <row r="478" spans="1:9" x14ac:dyDescent="0.2">
      <c r="B478" t="s">
        <v>6</v>
      </c>
      <c r="E478" s="8">
        <v>305.52999999999997</v>
      </c>
    </row>
    <row r="479" spans="1:9" x14ac:dyDescent="0.2">
      <c r="B479" t="s">
        <v>7</v>
      </c>
      <c r="E479" s="8">
        <v>159.91999999999999</v>
      </c>
    </row>
    <row r="480" spans="1:9" x14ac:dyDescent="0.2">
      <c r="B480" t="s">
        <v>8</v>
      </c>
      <c r="E480" s="8">
        <v>21.6</v>
      </c>
    </row>
    <row r="481" spans="2:5" x14ac:dyDescent="0.2">
      <c r="B481" t="s">
        <v>9</v>
      </c>
      <c r="E481" s="8">
        <v>358.82</v>
      </c>
    </row>
    <row r="482" spans="2:5" ht="14.25" x14ac:dyDescent="0.2">
      <c r="B482" s="9"/>
      <c r="E482" s="10">
        <f>SUM(E475:E481)</f>
        <v>2714.58</v>
      </c>
    </row>
    <row r="484" spans="2:5" x14ac:dyDescent="0.2">
      <c r="B484" s="7" t="s">
        <v>10</v>
      </c>
    </row>
    <row r="485" spans="2:5" x14ac:dyDescent="0.2">
      <c r="B485" s="11" t="s">
        <v>62</v>
      </c>
      <c r="C485" s="12">
        <v>26.31</v>
      </c>
    </row>
    <row r="487" spans="2:5" x14ac:dyDescent="0.2">
      <c r="B487" t="s">
        <v>3</v>
      </c>
      <c r="E487" s="8">
        <v>684.36</v>
      </c>
    </row>
    <row r="488" spans="2:5" x14ac:dyDescent="0.2">
      <c r="B488" t="s">
        <v>4</v>
      </c>
      <c r="E488" s="8">
        <f>C470*C485</f>
        <v>131.54999999999998</v>
      </c>
    </row>
    <row r="489" spans="2:5" x14ac:dyDescent="0.2">
      <c r="B489" t="s">
        <v>5</v>
      </c>
      <c r="E489" s="8">
        <v>546.41</v>
      </c>
    </row>
    <row r="490" spans="2:5" x14ac:dyDescent="0.2">
      <c r="B490" t="s">
        <v>6</v>
      </c>
      <c r="E490" s="8">
        <v>305.52999999999997</v>
      </c>
    </row>
    <row r="491" spans="2:5" x14ac:dyDescent="0.2">
      <c r="B491" t="s">
        <v>7</v>
      </c>
      <c r="E491" s="8">
        <v>159.91999999999999</v>
      </c>
    </row>
    <row r="492" spans="2:5" ht="14.25" x14ac:dyDescent="0.2">
      <c r="B492" s="9"/>
      <c r="E492" s="13">
        <f>SUM(E487:E491)</f>
        <v>1827.77</v>
      </c>
    </row>
    <row r="494" spans="2:5" x14ac:dyDescent="0.2">
      <c r="B494" s="14" t="s">
        <v>12</v>
      </c>
    </row>
    <row r="495" spans="2:5" x14ac:dyDescent="0.2">
      <c r="B495" t="s">
        <v>13</v>
      </c>
      <c r="E495" s="8">
        <v>38.44</v>
      </c>
    </row>
    <row r="496" spans="2:5" x14ac:dyDescent="0.2">
      <c r="B496" t="s">
        <v>14</v>
      </c>
      <c r="E496" s="8">
        <v>92.14</v>
      </c>
    </row>
    <row r="497" spans="2:5" x14ac:dyDescent="0.2">
      <c r="B497" t="s">
        <v>15</v>
      </c>
      <c r="E497" s="8">
        <v>96.13</v>
      </c>
    </row>
    <row r="498" spans="2:5" x14ac:dyDescent="0.2">
      <c r="B498" t="s">
        <v>16</v>
      </c>
      <c r="E498" s="8">
        <v>131.66</v>
      </c>
    </row>
    <row r="500" spans="2:5" x14ac:dyDescent="0.2">
      <c r="B500" s="14" t="s">
        <v>17</v>
      </c>
    </row>
    <row r="501" spans="2:5" x14ac:dyDescent="0.2">
      <c r="B501" t="s">
        <v>18</v>
      </c>
      <c r="E501" s="8">
        <v>56.25</v>
      </c>
    </row>
    <row r="502" spans="2:5" x14ac:dyDescent="0.2">
      <c r="B502" t="s">
        <v>19</v>
      </c>
      <c r="E502" s="8">
        <v>18.77</v>
      </c>
    </row>
    <row r="503" spans="2:5" x14ac:dyDescent="0.2">
      <c r="B503" t="s">
        <v>20</v>
      </c>
      <c r="E503" s="8">
        <v>70.31</v>
      </c>
    </row>
    <row r="504" spans="2:5" x14ac:dyDescent="0.2">
      <c r="B504" t="s">
        <v>21</v>
      </c>
      <c r="E504" s="8">
        <v>23.46</v>
      </c>
    </row>
    <row r="505" spans="2:5" ht="13.5" thickBot="1" x14ac:dyDescent="0.25"/>
    <row r="506" spans="2:5" ht="16.5" thickTop="1" thickBot="1" x14ac:dyDescent="0.3">
      <c r="B506" s="5" t="s">
        <v>43</v>
      </c>
      <c r="E506" s="15">
        <f>12*E482+2*E492</f>
        <v>36230.5</v>
      </c>
    </row>
    <row r="507" spans="2:5" ht="23.25" thickTop="1" x14ac:dyDescent="0.2">
      <c r="B507" s="16" t="s">
        <v>23</v>
      </c>
    </row>
    <row r="509" spans="2:5" ht="13.5" thickBot="1" x14ac:dyDescent="0.25"/>
    <row r="510" spans="2:5" ht="16.5" thickTop="1" thickBot="1" x14ac:dyDescent="0.3">
      <c r="B510" s="11" t="s">
        <v>44</v>
      </c>
      <c r="C510" s="11"/>
      <c r="E510" s="45">
        <f>E565-E506</f>
        <v>1175.5899999999965</v>
      </c>
    </row>
    <row r="511" spans="2:5" ht="52.5" customHeight="1" thickTop="1" x14ac:dyDescent="0.2">
      <c r="B511" s="16" t="s">
        <v>45</v>
      </c>
    </row>
    <row r="514" spans="2:9" x14ac:dyDescent="0.2">
      <c r="B514" s="17"/>
      <c r="C514" s="17"/>
      <c r="D514" s="17"/>
      <c r="E514" s="17"/>
      <c r="F514" s="17"/>
      <c r="G514" s="17"/>
      <c r="H514" s="17"/>
      <c r="I514" s="17"/>
    </row>
    <row r="516" spans="2:9" ht="22.5" customHeight="1" x14ac:dyDescent="0.3">
      <c r="B516" s="1" t="s">
        <v>46</v>
      </c>
    </row>
    <row r="518" spans="2:9" x14ac:dyDescent="0.2">
      <c r="B518" s="2" t="s">
        <v>0</v>
      </c>
      <c r="C518" s="18">
        <v>5</v>
      </c>
    </row>
    <row r="519" spans="2:9" x14ac:dyDescent="0.2">
      <c r="B519" s="2"/>
      <c r="C519" s="4"/>
    </row>
    <row r="520" spans="2:9" x14ac:dyDescent="0.2">
      <c r="B520" s="5" t="s">
        <v>47</v>
      </c>
      <c r="C520" s="6">
        <v>44.65</v>
      </c>
    </row>
    <row r="521" spans="2:9" x14ac:dyDescent="0.2">
      <c r="B521" s="2"/>
      <c r="C521" s="4"/>
    </row>
    <row r="522" spans="2:9" x14ac:dyDescent="0.2">
      <c r="B522" s="11" t="s">
        <v>48</v>
      </c>
      <c r="C522" s="12">
        <v>42.65</v>
      </c>
    </row>
    <row r="524" spans="2:9" x14ac:dyDescent="0.2">
      <c r="B524" t="s">
        <v>3</v>
      </c>
      <c r="E524" s="8">
        <v>1161.3</v>
      </c>
      <c r="F524" s="8">
        <v>1109.05</v>
      </c>
      <c r="G524" s="20"/>
      <c r="H524" s="25">
        <f t="shared" ref="H524:H530" si="0">1-G524</f>
        <v>1</v>
      </c>
      <c r="I524" s="26">
        <f t="shared" ref="I524:I531" si="1">E524-F524</f>
        <v>52.25</v>
      </c>
    </row>
    <row r="525" spans="2:9" x14ac:dyDescent="0.2">
      <c r="B525" t="s">
        <v>4</v>
      </c>
      <c r="E525" s="8">
        <f>C520*C518</f>
        <v>223.25</v>
      </c>
      <c r="F525" s="8">
        <f>C518*C522</f>
        <v>213.25</v>
      </c>
      <c r="G525" s="24">
        <f t="shared" ref="G525:G531" si="2">F525/E525</f>
        <v>0.95520716685330342</v>
      </c>
      <c r="H525" s="25">
        <f t="shared" si="0"/>
        <v>4.4792833146696576E-2</v>
      </c>
      <c r="I525" s="26">
        <f t="shared" si="1"/>
        <v>10</v>
      </c>
    </row>
    <row r="526" spans="2:9" x14ac:dyDescent="0.2">
      <c r="B526" t="s">
        <v>5</v>
      </c>
      <c r="E526" s="8">
        <v>575.16</v>
      </c>
      <c r="F526" s="8">
        <v>546.41</v>
      </c>
      <c r="G526" s="24">
        <f t="shared" si="2"/>
        <v>0.95001390917309969</v>
      </c>
      <c r="H526" s="25">
        <f t="shared" si="0"/>
        <v>4.9986090826900309E-2</v>
      </c>
      <c r="I526" s="26">
        <f t="shared" si="1"/>
        <v>28.75</v>
      </c>
    </row>
    <row r="527" spans="2:9" x14ac:dyDescent="0.2">
      <c r="B527" t="s">
        <v>6</v>
      </c>
      <c r="E527" s="8">
        <v>318.26</v>
      </c>
      <c r="F527" s="8">
        <v>305.52999999999997</v>
      </c>
      <c r="G527" s="24">
        <f t="shared" si="2"/>
        <v>0.96000125683403503</v>
      </c>
      <c r="H527" s="25">
        <f t="shared" si="0"/>
        <v>3.9998743165964967E-2</v>
      </c>
      <c r="I527" s="26">
        <f t="shared" si="1"/>
        <v>12.730000000000018</v>
      </c>
    </row>
    <row r="528" spans="2:9" x14ac:dyDescent="0.2">
      <c r="B528" t="s">
        <v>7</v>
      </c>
      <c r="E528" s="8">
        <v>166.58</v>
      </c>
      <c r="F528" s="8">
        <v>159.91999999999999</v>
      </c>
      <c r="G528" s="24">
        <f t="shared" si="2"/>
        <v>0.96001920998919421</v>
      </c>
      <c r="H528" s="25">
        <f t="shared" si="0"/>
        <v>3.9980790010805789E-2</v>
      </c>
      <c r="I528" s="26">
        <f t="shared" si="1"/>
        <v>6.660000000000025</v>
      </c>
    </row>
    <row r="529" spans="1:9" x14ac:dyDescent="0.2">
      <c r="B529" t="s">
        <v>8</v>
      </c>
      <c r="E529" s="8">
        <v>22.5</v>
      </c>
      <c r="F529" s="8">
        <v>21.6</v>
      </c>
      <c r="G529" s="24">
        <f t="shared" si="2"/>
        <v>0.96000000000000008</v>
      </c>
      <c r="H529" s="25">
        <f t="shared" si="0"/>
        <v>3.9999999999999925E-2</v>
      </c>
      <c r="I529" s="26">
        <f t="shared" si="1"/>
        <v>0.89999999999999858</v>
      </c>
    </row>
    <row r="530" spans="1:9" x14ac:dyDescent="0.2">
      <c r="B530" t="s">
        <v>9</v>
      </c>
      <c r="E530" s="8">
        <v>373.77</v>
      </c>
      <c r="F530" s="8">
        <v>358.82</v>
      </c>
      <c r="G530" s="24">
        <f t="shared" si="2"/>
        <v>0.96000214035369347</v>
      </c>
      <c r="H530" s="25">
        <f t="shared" si="0"/>
        <v>3.9997859646306533E-2</v>
      </c>
      <c r="I530" s="26">
        <f t="shared" si="1"/>
        <v>14.949999999999989</v>
      </c>
    </row>
    <row r="531" spans="1:9" s="9" customFormat="1" ht="15" x14ac:dyDescent="0.25">
      <c r="A531"/>
      <c r="E531" s="28">
        <f>SUM(E524:E530)</f>
        <v>2840.82</v>
      </c>
      <c r="F531" s="28">
        <f>SUM(F524:F530)</f>
        <v>2714.58</v>
      </c>
      <c r="G531" s="24">
        <f t="shared" si="2"/>
        <v>0.95556212642828475</v>
      </c>
      <c r="H531" s="30"/>
      <c r="I531" s="30">
        <f t="shared" si="1"/>
        <v>126.24000000000024</v>
      </c>
    </row>
    <row r="532" spans="1:9" ht="15" x14ac:dyDescent="0.25">
      <c r="A532" s="9"/>
      <c r="E532" s="13"/>
      <c r="F532" s="13"/>
      <c r="G532" s="29"/>
      <c r="H532" s="74"/>
    </row>
    <row r="533" spans="1:9" x14ac:dyDescent="0.2">
      <c r="G533" s="66"/>
    </row>
    <row r="534" spans="1:9" x14ac:dyDescent="0.2">
      <c r="B534" s="5" t="s">
        <v>53</v>
      </c>
      <c r="C534" s="67">
        <v>44.65</v>
      </c>
      <c r="D534" s="5"/>
      <c r="E534" s="5" t="s">
        <v>54</v>
      </c>
      <c r="F534" s="67">
        <v>1161.3</v>
      </c>
    </row>
    <row r="535" spans="1:9" x14ac:dyDescent="0.2">
      <c r="C535" s="68"/>
      <c r="F535" s="68"/>
    </row>
    <row r="536" spans="1:9" x14ac:dyDescent="0.2">
      <c r="B536" s="11" t="s">
        <v>55</v>
      </c>
      <c r="C536" s="69">
        <v>23.98</v>
      </c>
      <c r="D536" s="11"/>
      <c r="E536" s="11" t="s">
        <v>56</v>
      </c>
      <c r="F536" s="69">
        <v>623.62</v>
      </c>
    </row>
    <row r="538" spans="1:9" s="20" customFormat="1" x14ac:dyDescent="0.2">
      <c r="A538"/>
      <c r="C538"/>
      <c r="E538" s="32" t="s">
        <v>57</v>
      </c>
      <c r="F538" s="22" t="s">
        <v>58</v>
      </c>
      <c r="G538" s="22"/>
      <c r="H538" s="22" t="s">
        <v>51</v>
      </c>
      <c r="I538" s="22" t="s">
        <v>52</v>
      </c>
    </row>
    <row r="539" spans="1:9" x14ac:dyDescent="0.2">
      <c r="A539" s="20"/>
      <c r="B539" t="s">
        <v>3</v>
      </c>
      <c r="E539" s="8">
        <v>1161.3</v>
      </c>
      <c r="F539" s="8">
        <v>623.62</v>
      </c>
      <c r="G539">
        <f>F539/E539</f>
        <v>0.53700163609747698</v>
      </c>
      <c r="H539" s="25">
        <f>1-G539</f>
        <v>0.46299836390252302</v>
      </c>
      <c r="I539" s="26">
        <f t="shared" ref="I539:I544" si="3">E539-F539</f>
        <v>537.67999999999995</v>
      </c>
    </row>
    <row r="540" spans="1:9" x14ac:dyDescent="0.2">
      <c r="B540" t="s">
        <v>4</v>
      </c>
      <c r="E540" s="8">
        <f>C518*C534</f>
        <v>223.25</v>
      </c>
      <c r="F540" s="8">
        <f>C518*C536</f>
        <v>119.9</v>
      </c>
      <c r="G540">
        <f>F540/E540</f>
        <v>0.53706606942889146</v>
      </c>
      <c r="H540" s="25">
        <f>1-G540</f>
        <v>0.46293393057110854</v>
      </c>
      <c r="I540" s="26">
        <f t="shared" si="3"/>
        <v>103.35</v>
      </c>
    </row>
    <row r="541" spans="1:9" x14ac:dyDescent="0.2">
      <c r="B541" t="s">
        <v>5</v>
      </c>
      <c r="E541" s="8">
        <v>575.16</v>
      </c>
      <c r="F541" s="8">
        <v>546.41</v>
      </c>
      <c r="G541">
        <f>F541/E541</f>
        <v>0.95001390917309969</v>
      </c>
      <c r="H541" s="25">
        <f>1-G541</f>
        <v>4.9986090826900309E-2</v>
      </c>
      <c r="I541" s="26">
        <f t="shared" si="3"/>
        <v>28.75</v>
      </c>
    </row>
    <row r="542" spans="1:9" ht="14.25" x14ac:dyDescent="0.2">
      <c r="B542" t="s">
        <v>6</v>
      </c>
      <c r="C542" s="9"/>
      <c r="E542" s="8">
        <v>318.26</v>
      </c>
      <c r="F542" s="8">
        <v>305.52999999999997</v>
      </c>
      <c r="G542">
        <f>F542/E542</f>
        <v>0.96000125683403503</v>
      </c>
      <c r="H542" s="25">
        <f>1-G542</f>
        <v>3.9998743165964967E-2</v>
      </c>
      <c r="I542" s="26">
        <f t="shared" si="3"/>
        <v>12.730000000000018</v>
      </c>
    </row>
    <row r="543" spans="1:9" x14ac:dyDescent="0.2">
      <c r="B543" t="s">
        <v>7</v>
      </c>
      <c r="E543" s="8">
        <v>166.58</v>
      </c>
      <c r="F543" s="8">
        <v>159.91999999999999</v>
      </c>
      <c r="G543">
        <f>F543/E543</f>
        <v>0.96001920998919421</v>
      </c>
      <c r="H543" s="25">
        <f>1-G543</f>
        <v>3.9980790010805789E-2</v>
      </c>
      <c r="I543" s="26">
        <f t="shared" si="3"/>
        <v>6.660000000000025</v>
      </c>
    </row>
    <row r="544" spans="1:9" s="9" customFormat="1" ht="15" x14ac:dyDescent="0.25">
      <c r="A544"/>
      <c r="C544"/>
      <c r="E544" s="28">
        <f>SUM(E539:E543)</f>
        <v>2444.5500000000002</v>
      </c>
      <c r="F544" s="28">
        <f>SUM(F539:F543)</f>
        <v>1755.3799999999999</v>
      </c>
      <c r="I544" s="30">
        <f t="shared" si="3"/>
        <v>689.1700000000003</v>
      </c>
    </row>
    <row r="545" spans="1:9" ht="14.25" x14ac:dyDescent="0.2">
      <c r="A545" s="9"/>
    </row>
    <row r="547" spans="1:9" x14ac:dyDescent="0.2">
      <c r="B547" s="14" t="s">
        <v>12</v>
      </c>
      <c r="G547" s="22"/>
    </row>
    <row r="548" spans="1:9" x14ac:dyDescent="0.2">
      <c r="B548" t="s">
        <v>13</v>
      </c>
      <c r="E548" s="8">
        <v>40.04</v>
      </c>
      <c r="F548" s="8">
        <v>38.44</v>
      </c>
      <c r="G548" s="36">
        <f>F548/E548</f>
        <v>0.96003996003995995</v>
      </c>
      <c r="H548" s="25">
        <f>1-G548</f>
        <v>3.996003996004005E-2</v>
      </c>
      <c r="I548" s="26">
        <f>E548-F548</f>
        <v>1.6000000000000014</v>
      </c>
    </row>
    <row r="549" spans="1:9" x14ac:dyDescent="0.2">
      <c r="B549" t="s">
        <v>14</v>
      </c>
      <c r="E549" s="8">
        <v>95.97</v>
      </c>
      <c r="F549" s="8">
        <v>92.14</v>
      </c>
      <c r="G549" s="36">
        <f>F549/E549</f>
        <v>0.96009169532145466</v>
      </c>
      <c r="H549" s="25">
        <f>1-G549</f>
        <v>3.9908304678545337E-2</v>
      </c>
      <c r="I549" s="26">
        <f>E549-F549</f>
        <v>3.8299999999999983</v>
      </c>
    </row>
    <row r="550" spans="1:9" x14ac:dyDescent="0.2">
      <c r="B550" t="s">
        <v>15</v>
      </c>
      <c r="E550" s="8">
        <v>100.13</v>
      </c>
      <c r="F550" s="8">
        <v>96.13</v>
      </c>
      <c r="G550" s="36">
        <f>F550/E550</f>
        <v>0.96005193248776588</v>
      </c>
      <c r="H550" s="25">
        <f>1-G550</f>
        <v>3.994806751223412E-2</v>
      </c>
      <c r="I550" s="26">
        <f>E550-F550</f>
        <v>4</v>
      </c>
    </row>
    <row r="551" spans="1:9" x14ac:dyDescent="0.2">
      <c r="B551" t="s">
        <v>16</v>
      </c>
      <c r="E551" s="8">
        <v>137.13999999999999</v>
      </c>
      <c r="F551" s="8">
        <v>131.66</v>
      </c>
      <c r="G551" s="36">
        <f>F551/E551</f>
        <v>0.96004083418404562</v>
      </c>
      <c r="H551" s="25">
        <f>1-G551</f>
        <v>3.9959165815954378E-2</v>
      </c>
      <c r="I551" s="26">
        <f>E551-F551</f>
        <v>5.4799999999999898</v>
      </c>
    </row>
    <row r="553" spans="1:9" s="20" customFormat="1" x14ac:dyDescent="0.2">
      <c r="A553"/>
      <c r="B553" s="14" t="s">
        <v>17</v>
      </c>
      <c r="C553"/>
      <c r="E553" s="32" t="s">
        <v>49</v>
      </c>
      <c r="F553" s="22" t="s">
        <v>59</v>
      </c>
      <c r="G553" s="22"/>
      <c r="H553" s="22" t="s">
        <v>51</v>
      </c>
      <c r="I553" s="22" t="s">
        <v>52</v>
      </c>
    </row>
    <row r="554" spans="1:9" x14ac:dyDescent="0.2">
      <c r="A554" s="20"/>
      <c r="B554" t="s">
        <v>18</v>
      </c>
      <c r="E554" s="8">
        <v>58.59</v>
      </c>
      <c r="F554" s="8">
        <v>56.25</v>
      </c>
      <c r="G554">
        <f>F554/E554</f>
        <v>0.96006144393241166</v>
      </c>
      <c r="H554" s="25">
        <f>1-G554</f>
        <v>3.9938556067588338E-2</v>
      </c>
      <c r="I554" s="26">
        <f>E554-F554</f>
        <v>2.3400000000000034</v>
      </c>
    </row>
    <row r="555" spans="1:9" x14ac:dyDescent="0.2">
      <c r="B555" t="s">
        <v>19</v>
      </c>
      <c r="E555" s="8">
        <v>19.55</v>
      </c>
      <c r="F555" s="8">
        <v>18.77</v>
      </c>
      <c r="G555">
        <f>F555/E555</f>
        <v>0.96010230179028122</v>
      </c>
      <c r="H555" s="25">
        <f>1-G555</f>
        <v>3.9897698209718779E-2</v>
      </c>
      <c r="I555" s="26">
        <f>E555-F555</f>
        <v>0.78000000000000114</v>
      </c>
    </row>
    <row r="556" spans="1:9" x14ac:dyDescent="0.2">
      <c r="B556" t="s">
        <v>20</v>
      </c>
      <c r="E556" s="8">
        <v>73.23</v>
      </c>
      <c r="F556" s="8">
        <v>70.31</v>
      </c>
      <c r="G556">
        <f>F556/E556</f>
        <v>0.96012563157176023</v>
      </c>
      <c r="H556" s="25">
        <f>1-G556</f>
        <v>3.987436842823977E-2</v>
      </c>
      <c r="I556" s="26">
        <f>E556-F556</f>
        <v>2.9200000000000017</v>
      </c>
    </row>
    <row r="557" spans="1:9" x14ac:dyDescent="0.2">
      <c r="B557" t="s">
        <v>21</v>
      </c>
      <c r="E557" s="8">
        <v>24.43</v>
      </c>
      <c r="F557" s="37">
        <v>23.46</v>
      </c>
      <c r="G557">
        <f>F557/E557</f>
        <v>0.9602947196070406</v>
      </c>
      <c r="H557" s="25">
        <f>1-G557</f>
        <v>3.9705280392959397E-2</v>
      </c>
      <c r="I557" s="26">
        <f>E557-F557</f>
        <v>0.96999999999999886</v>
      </c>
    </row>
    <row r="558" spans="1:9" x14ac:dyDescent="0.2">
      <c r="E558" s="8"/>
      <c r="F558" s="37"/>
      <c r="H558" s="25"/>
      <c r="I558" s="26"/>
    </row>
    <row r="559" spans="1:9" ht="13.5" thickBot="1" x14ac:dyDescent="0.25"/>
    <row r="560" spans="1:9" ht="16.5" thickTop="1" thickBot="1" x14ac:dyDescent="0.3">
      <c r="B560" s="5" t="s">
        <v>60</v>
      </c>
      <c r="E560" s="15">
        <f>12*E531+2*E544</f>
        <v>38978.94</v>
      </c>
    </row>
    <row r="561" spans="2:8" ht="24" thickTop="1" thickBot="1" x14ac:dyDescent="0.25">
      <c r="B561" s="16" t="s">
        <v>23</v>
      </c>
      <c r="E561" s="70"/>
    </row>
    <row r="562" spans="2:8" ht="13.5" thickTop="1" x14ac:dyDescent="0.2">
      <c r="E562" s="70"/>
      <c r="F562" s="39" t="s">
        <v>31</v>
      </c>
      <c r="G562" s="71">
        <f>E565/E560</f>
        <v>0.95964872313100347</v>
      </c>
      <c r="H562" s="41" t="s">
        <v>32</v>
      </c>
    </row>
    <row r="563" spans="2:8" ht="13.5" thickBot="1" x14ac:dyDescent="0.25">
      <c r="E563" s="70"/>
      <c r="F563" s="42">
        <f>E560-E565</f>
        <v>1572.8500000000058</v>
      </c>
      <c r="G563" s="72"/>
      <c r="H563" s="44">
        <f>1-G562</f>
        <v>4.0351276868996533E-2</v>
      </c>
    </row>
    <row r="564" spans="2:8" ht="14.25" thickTop="1" thickBot="1" x14ac:dyDescent="0.25">
      <c r="E564" s="70"/>
    </row>
    <row r="565" spans="2:8" ht="16.5" thickTop="1" thickBot="1" x14ac:dyDescent="0.3">
      <c r="B565" s="11" t="s">
        <v>61</v>
      </c>
      <c r="C565" s="11"/>
      <c r="D565" s="11"/>
      <c r="E565" s="45">
        <f>5*E531+7*F531+E544+F544</f>
        <v>37406.089999999997</v>
      </c>
    </row>
    <row r="566" spans="2:8" ht="23.25" thickTop="1" x14ac:dyDescent="0.2">
      <c r="B566" s="16" t="s">
        <v>23</v>
      </c>
    </row>
  </sheetData>
  <dataValidations count="1">
    <dataValidation type="list" allowBlank="1" showInputMessage="1" showErrorMessage="1" sqref="F412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464" max="16383" man="1"/>
    <brk id="5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61"/>
  </sheetPr>
  <dimension ref="A1:K565"/>
  <sheetViews>
    <sheetView topLeftCell="A14" zoomScaleNormal="100" workbookViewId="0">
      <selection activeCell="E25" sqref="E25:E31"/>
    </sheetView>
  </sheetViews>
  <sheetFormatPr baseColWidth="10" defaultRowHeight="12.75" x14ac:dyDescent="0.2"/>
  <cols>
    <col min="2" max="2" width="33.42578125" bestFit="1" customWidth="1"/>
    <col min="4" max="4" width="13.7109375" customWidth="1"/>
    <col min="5" max="5" width="29.42578125" bestFit="1" customWidth="1"/>
    <col min="6" max="6" width="23.42578125" bestFit="1" customWidth="1"/>
    <col min="7" max="7" width="13.140625" hidden="1" customWidth="1"/>
    <col min="8" max="8" width="14.28515625" bestFit="1" customWidth="1"/>
    <col min="9" max="9" width="11.5703125" bestFit="1" customWidth="1"/>
  </cols>
  <sheetData>
    <row r="1" spans="1:6" ht="20.25" x14ac:dyDescent="0.3">
      <c r="B1" s="1" t="s">
        <v>89</v>
      </c>
      <c r="C1" s="82"/>
      <c r="D1" s="82"/>
      <c r="E1" s="82"/>
    </row>
    <row r="2" spans="1:6" x14ac:dyDescent="0.2">
      <c r="A2" s="94"/>
    </row>
    <row r="3" spans="1:6" x14ac:dyDescent="0.2">
      <c r="B3" s="2" t="s">
        <v>82</v>
      </c>
      <c r="C3" s="78">
        <v>0</v>
      </c>
    </row>
    <row r="4" spans="1:6" x14ac:dyDescent="0.2">
      <c r="B4" s="2"/>
      <c r="C4" s="68"/>
    </row>
    <row r="5" spans="1:6" x14ac:dyDescent="0.2">
      <c r="B5" s="5" t="s">
        <v>83</v>
      </c>
      <c r="C5" s="95">
        <v>0</v>
      </c>
      <c r="D5" s="85"/>
      <c r="E5" s="91"/>
      <c r="F5" s="91"/>
    </row>
    <row r="6" spans="1:6" x14ac:dyDescent="0.2">
      <c r="B6" s="5"/>
      <c r="C6" s="67"/>
      <c r="D6" s="85"/>
      <c r="E6" s="91"/>
      <c r="F6" s="91"/>
    </row>
    <row r="7" spans="1:6" x14ac:dyDescent="0.2">
      <c r="B7" s="5" t="s">
        <v>1</v>
      </c>
      <c r="C7" s="67">
        <v>47.67</v>
      </c>
      <c r="D7" s="85"/>
      <c r="E7" s="91"/>
      <c r="F7" s="91"/>
    </row>
    <row r="8" spans="1:6" x14ac:dyDescent="0.2">
      <c r="B8" s="5"/>
      <c r="C8" s="67"/>
      <c r="D8" s="85"/>
      <c r="E8" s="91"/>
      <c r="F8" s="91"/>
    </row>
    <row r="9" spans="1:6" x14ac:dyDescent="0.2">
      <c r="B9" s="5" t="s">
        <v>84</v>
      </c>
      <c r="C9" s="67">
        <v>179.86</v>
      </c>
      <c r="D9" s="85"/>
      <c r="E9" s="91"/>
      <c r="F9" s="91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1238.68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610.29999999999995</v>
      </c>
      <c r="F14" s="8"/>
    </row>
    <row r="15" spans="1:6" x14ac:dyDescent="0.2">
      <c r="B15" t="s">
        <v>6</v>
      </c>
      <c r="E15" s="8">
        <v>352.27</v>
      </c>
      <c r="F15" s="8"/>
    </row>
    <row r="16" spans="1:6" x14ac:dyDescent="0.2">
      <c r="B16" t="s">
        <v>7</v>
      </c>
      <c r="E16" s="8">
        <v>178.62</v>
      </c>
      <c r="F16" s="8"/>
    </row>
    <row r="17" spans="2:6" x14ac:dyDescent="0.2">
      <c r="B17" t="s">
        <v>8</v>
      </c>
      <c r="E17" s="8">
        <v>24.14</v>
      </c>
      <c r="F17" s="8"/>
    </row>
    <row r="18" spans="2:6" x14ac:dyDescent="0.2">
      <c r="B18" t="s">
        <v>9</v>
      </c>
      <c r="E18" s="8">
        <v>400.77</v>
      </c>
      <c r="F18" s="8"/>
    </row>
    <row r="19" spans="2:6" x14ac:dyDescent="0.2">
      <c r="B19" t="s">
        <v>85</v>
      </c>
      <c r="E19" s="8">
        <f>C5*C9</f>
        <v>0</v>
      </c>
      <c r="F19" s="8"/>
    </row>
    <row r="20" spans="2:6" ht="15" x14ac:dyDescent="0.25">
      <c r="B20" s="9"/>
      <c r="E20" s="96">
        <f>SUM(E12:E19)</f>
        <v>2804.7799999999997</v>
      </c>
      <c r="F20" s="96"/>
    </row>
    <row r="22" spans="2:6" x14ac:dyDescent="0.2">
      <c r="B22" s="7" t="s">
        <v>10</v>
      </c>
    </row>
    <row r="23" spans="2:6" x14ac:dyDescent="0.2">
      <c r="B23" s="11" t="s">
        <v>11</v>
      </c>
      <c r="C23" s="69">
        <v>29.43</v>
      </c>
      <c r="D23" s="86"/>
    </row>
    <row r="24" spans="2:6" x14ac:dyDescent="0.2">
      <c r="B24" s="20"/>
    </row>
    <row r="25" spans="2:6" x14ac:dyDescent="0.2">
      <c r="B25" t="s">
        <v>3</v>
      </c>
      <c r="E25" s="8">
        <v>764.37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610.29999999999995</v>
      </c>
      <c r="F27" s="8"/>
    </row>
    <row r="28" spans="2:6" x14ac:dyDescent="0.2">
      <c r="B28" t="s">
        <v>6</v>
      </c>
      <c r="E28" s="8">
        <v>352.27</v>
      </c>
      <c r="F28" s="8"/>
    </row>
    <row r="29" spans="2:6" x14ac:dyDescent="0.2">
      <c r="B29" t="s">
        <v>7</v>
      </c>
      <c r="E29" s="8">
        <v>178.62</v>
      </c>
      <c r="F29" s="8"/>
    </row>
    <row r="30" spans="2:6" x14ac:dyDescent="0.2">
      <c r="B30" t="s">
        <v>86</v>
      </c>
      <c r="E30" s="8">
        <f>C5*C9</f>
        <v>0</v>
      </c>
      <c r="F30" s="8"/>
    </row>
    <row r="31" spans="2:6" ht="15" x14ac:dyDescent="0.25">
      <c r="B31" s="9"/>
      <c r="E31" s="28">
        <f>SUM(E25:E30)</f>
        <v>1905.56</v>
      </c>
      <c r="F31" s="28"/>
    </row>
    <row r="33" spans="2:6" x14ac:dyDescent="0.2">
      <c r="B33" s="14" t="s">
        <v>12</v>
      </c>
    </row>
    <row r="34" spans="2:6" x14ac:dyDescent="0.2">
      <c r="B34" t="s">
        <v>13</v>
      </c>
      <c r="E34" s="8">
        <v>42.95</v>
      </c>
    </row>
    <row r="35" spans="2:6" x14ac:dyDescent="0.2">
      <c r="B35" t="s">
        <v>14</v>
      </c>
      <c r="E35" s="8">
        <v>102.95</v>
      </c>
    </row>
    <row r="36" spans="2:6" x14ac:dyDescent="0.2">
      <c r="B36" t="s">
        <v>15</v>
      </c>
      <c r="E36" s="8">
        <v>107.4</v>
      </c>
    </row>
    <row r="37" spans="2:6" x14ac:dyDescent="0.2">
      <c r="B37" t="s">
        <v>16</v>
      </c>
      <c r="E37" s="8">
        <v>147.07</v>
      </c>
    </row>
    <row r="39" spans="2:6" x14ac:dyDescent="0.2">
      <c r="B39" s="14" t="s">
        <v>17</v>
      </c>
    </row>
    <row r="40" spans="2:6" x14ac:dyDescent="0.2">
      <c r="B40" t="s">
        <v>18</v>
      </c>
      <c r="E40" s="8">
        <v>62.84</v>
      </c>
    </row>
    <row r="41" spans="2:6" x14ac:dyDescent="0.2">
      <c r="B41" t="s">
        <v>19</v>
      </c>
      <c r="E41" s="8">
        <v>20.97</v>
      </c>
    </row>
    <row r="42" spans="2:6" x14ac:dyDescent="0.2">
      <c r="B42" t="s">
        <v>20</v>
      </c>
      <c r="E42" s="8">
        <v>78.56</v>
      </c>
    </row>
    <row r="43" spans="2:6" x14ac:dyDescent="0.2">
      <c r="B43" t="s">
        <v>21</v>
      </c>
      <c r="E43" s="8">
        <v>26.21</v>
      </c>
    </row>
    <row r="45" spans="2:6" ht="13.5" thickBot="1" x14ac:dyDescent="0.25"/>
    <row r="46" spans="2:6" ht="16.5" thickTop="1" thickBot="1" x14ac:dyDescent="0.3">
      <c r="B46" s="5" t="s">
        <v>87</v>
      </c>
      <c r="E46" s="15">
        <f>12*E20+2*E31</f>
        <v>37468.480000000003</v>
      </c>
      <c r="F46" s="97"/>
    </row>
    <row r="47" spans="2:6" ht="23.25" thickTop="1" x14ac:dyDescent="0.2">
      <c r="B47" s="98" t="s">
        <v>88</v>
      </c>
    </row>
    <row r="49" spans="1:9" x14ac:dyDescent="0.2">
      <c r="B49" s="17"/>
      <c r="C49" s="17"/>
      <c r="D49" s="17"/>
      <c r="E49" s="17"/>
      <c r="F49" s="17"/>
      <c r="G49" s="17"/>
      <c r="H49" s="17"/>
      <c r="I49" s="17"/>
    </row>
    <row r="51" spans="1:9" ht="20.25" x14ac:dyDescent="0.3">
      <c r="A51" s="94"/>
      <c r="B51" s="1" t="s">
        <v>81</v>
      </c>
    </row>
    <row r="53" spans="1:9" x14ac:dyDescent="0.2">
      <c r="B53" s="2" t="s">
        <v>82</v>
      </c>
      <c r="C53" s="78">
        <v>0</v>
      </c>
    </row>
    <row r="54" spans="1:9" x14ac:dyDescent="0.2">
      <c r="B54" s="2"/>
      <c r="C54" s="68"/>
    </row>
    <row r="55" spans="1:9" x14ac:dyDescent="0.2">
      <c r="B55" s="5" t="s">
        <v>83</v>
      </c>
      <c r="C55" s="95">
        <v>0</v>
      </c>
      <c r="D55" s="85"/>
      <c r="E55" s="91"/>
      <c r="F55" s="91"/>
    </row>
    <row r="56" spans="1:9" x14ac:dyDescent="0.2">
      <c r="B56" s="5"/>
      <c r="C56" s="67"/>
      <c r="D56" s="85"/>
      <c r="E56" s="91"/>
      <c r="F56" s="91"/>
    </row>
    <row r="57" spans="1:9" x14ac:dyDescent="0.2">
      <c r="B57" s="5" t="s">
        <v>1</v>
      </c>
      <c r="C57" s="67">
        <v>47.67</v>
      </c>
      <c r="D57" s="85"/>
      <c r="E57" s="91"/>
      <c r="F57" s="91"/>
    </row>
    <row r="58" spans="1:9" x14ac:dyDescent="0.2">
      <c r="B58" s="5"/>
      <c r="C58" s="67"/>
      <c r="D58" s="85"/>
      <c r="E58" s="91"/>
      <c r="F58" s="91"/>
    </row>
    <row r="59" spans="1:9" x14ac:dyDescent="0.2">
      <c r="B59" s="5" t="s">
        <v>84</v>
      </c>
      <c r="C59" s="67">
        <v>179.86</v>
      </c>
      <c r="D59" s="85"/>
      <c r="E59" s="91"/>
      <c r="F59" s="91"/>
    </row>
    <row r="60" spans="1:9" x14ac:dyDescent="0.2">
      <c r="B60" s="2"/>
    </row>
    <row r="61" spans="1:9" x14ac:dyDescent="0.2">
      <c r="B61" s="7" t="s">
        <v>2</v>
      </c>
    </row>
    <row r="62" spans="1:9" x14ac:dyDescent="0.2">
      <c r="B62" t="s">
        <v>3</v>
      </c>
      <c r="E62" s="8">
        <v>1238.68</v>
      </c>
      <c r="F62" s="8"/>
    </row>
    <row r="63" spans="1:9" x14ac:dyDescent="0.2">
      <c r="B63" t="s">
        <v>4</v>
      </c>
      <c r="E63" s="8">
        <f>C53*C57</f>
        <v>0</v>
      </c>
      <c r="F63" s="8"/>
    </row>
    <row r="64" spans="1:9" x14ac:dyDescent="0.2">
      <c r="B64" t="s">
        <v>5</v>
      </c>
      <c r="E64" s="8">
        <v>610.29999999999995</v>
      </c>
      <c r="F64" s="8"/>
    </row>
    <row r="65" spans="2:6" x14ac:dyDescent="0.2">
      <c r="B65" t="s">
        <v>6</v>
      </c>
      <c r="E65" s="8">
        <v>341.25</v>
      </c>
      <c r="F65" s="8"/>
    </row>
    <row r="66" spans="2:6" x14ac:dyDescent="0.2">
      <c r="B66" t="s">
        <v>7</v>
      </c>
      <c r="E66" s="8">
        <v>217.48</v>
      </c>
      <c r="F66" s="8"/>
    </row>
    <row r="67" spans="2:6" x14ac:dyDescent="0.2">
      <c r="B67" t="s">
        <v>8</v>
      </c>
      <c r="E67" s="8">
        <v>24.14</v>
      </c>
      <c r="F67" s="8"/>
    </row>
    <row r="68" spans="2:6" x14ac:dyDescent="0.2">
      <c r="B68" t="s">
        <v>9</v>
      </c>
      <c r="E68" s="8">
        <v>400.77</v>
      </c>
      <c r="F68" s="8"/>
    </row>
    <row r="69" spans="2:6" x14ac:dyDescent="0.2">
      <c r="B69" t="s">
        <v>85</v>
      </c>
      <c r="E69" s="8">
        <f>C55*C59</f>
        <v>0</v>
      </c>
      <c r="F69" s="8"/>
    </row>
    <row r="70" spans="2:6" ht="15" x14ac:dyDescent="0.25">
      <c r="B70" s="9"/>
      <c r="E70" s="96">
        <f>SUM(E62:E69)</f>
        <v>2832.62</v>
      </c>
      <c r="F70" s="96"/>
    </row>
    <row r="72" spans="2:6" x14ac:dyDescent="0.2">
      <c r="B72" s="7" t="s">
        <v>10</v>
      </c>
    </row>
    <row r="73" spans="2:6" x14ac:dyDescent="0.2">
      <c r="B73" s="11" t="s">
        <v>11</v>
      </c>
      <c r="C73" s="69">
        <v>29.43</v>
      </c>
      <c r="D73" s="86"/>
    </row>
    <row r="74" spans="2:6" x14ac:dyDescent="0.2">
      <c r="B74" s="20"/>
    </row>
    <row r="75" spans="2:6" x14ac:dyDescent="0.2">
      <c r="B75" t="s">
        <v>3</v>
      </c>
      <c r="E75" s="8">
        <v>764.37</v>
      </c>
      <c r="F75" s="8"/>
    </row>
    <row r="76" spans="2:6" x14ac:dyDescent="0.2">
      <c r="B76" t="s">
        <v>4</v>
      </c>
      <c r="E76" s="8">
        <f>C53*C73</f>
        <v>0</v>
      </c>
      <c r="F76" s="8"/>
    </row>
    <row r="77" spans="2:6" x14ac:dyDescent="0.2">
      <c r="B77" t="s">
        <v>5</v>
      </c>
      <c r="E77" s="8">
        <v>610.29999999999995</v>
      </c>
      <c r="F77" s="8"/>
    </row>
    <row r="78" spans="2:6" x14ac:dyDescent="0.2">
      <c r="B78" t="s">
        <v>6</v>
      </c>
      <c r="E78" s="8">
        <v>341.25</v>
      </c>
      <c r="F78" s="8"/>
    </row>
    <row r="79" spans="2:6" x14ac:dyDescent="0.2">
      <c r="B79" t="s">
        <v>7</v>
      </c>
      <c r="E79" s="8">
        <v>217.48</v>
      </c>
      <c r="F79" s="8"/>
    </row>
    <row r="80" spans="2:6" x14ac:dyDescent="0.2">
      <c r="B80" t="s">
        <v>86</v>
      </c>
      <c r="E80" s="8">
        <f>C55*C59</f>
        <v>0</v>
      </c>
      <c r="F80" s="8"/>
    </row>
    <row r="81" spans="2:6" ht="15" x14ac:dyDescent="0.25">
      <c r="B81" s="9"/>
      <c r="E81" s="28">
        <f>SUM(E75:E79)</f>
        <v>1933.4</v>
      </c>
      <c r="F81" s="28"/>
    </row>
    <row r="83" spans="2:6" x14ac:dyDescent="0.2">
      <c r="B83" s="14" t="s">
        <v>12</v>
      </c>
    </row>
    <row r="84" spans="2:6" x14ac:dyDescent="0.2">
      <c r="B84" t="s">
        <v>13</v>
      </c>
      <c r="E84" s="8">
        <v>42.95</v>
      </c>
    </row>
    <row r="85" spans="2:6" x14ac:dyDescent="0.2">
      <c r="B85" t="s">
        <v>14</v>
      </c>
      <c r="E85" s="8">
        <v>102.95</v>
      </c>
    </row>
    <row r="86" spans="2:6" x14ac:dyDescent="0.2">
      <c r="B86" t="s">
        <v>15</v>
      </c>
      <c r="E86" s="8">
        <v>107.4</v>
      </c>
    </row>
    <row r="87" spans="2:6" x14ac:dyDescent="0.2">
      <c r="B87" t="s">
        <v>16</v>
      </c>
      <c r="E87" s="8">
        <v>147.07</v>
      </c>
    </row>
    <row r="89" spans="2:6" x14ac:dyDescent="0.2">
      <c r="B89" s="14" t="s">
        <v>17</v>
      </c>
    </row>
    <row r="90" spans="2:6" x14ac:dyDescent="0.2">
      <c r="B90" t="s">
        <v>18</v>
      </c>
      <c r="E90" s="8">
        <v>62.84</v>
      </c>
    </row>
    <row r="91" spans="2:6" x14ac:dyDescent="0.2">
      <c r="B91" t="s">
        <v>19</v>
      </c>
      <c r="E91" s="8">
        <v>20.97</v>
      </c>
    </row>
    <row r="92" spans="2:6" x14ac:dyDescent="0.2">
      <c r="B92" t="s">
        <v>20</v>
      </c>
      <c r="E92" s="8">
        <v>78.56</v>
      </c>
    </row>
    <row r="93" spans="2:6" x14ac:dyDescent="0.2">
      <c r="B93" t="s">
        <v>21</v>
      </c>
      <c r="E93" s="8">
        <v>26.21</v>
      </c>
    </row>
    <row r="95" spans="2:6" ht="13.5" thickBot="1" x14ac:dyDescent="0.25"/>
    <row r="96" spans="2:6" ht="16.5" thickTop="1" thickBot="1" x14ac:dyDescent="0.3">
      <c r="B96" s="5" t="s">
        <v>87</v>
      </c>
      <c r="E96" s="15">
        <f>12*E70+2*E81</f>
        <v>37858.240000000005</v>
      </c>
      <c r="F96" s="97"/>
    </row>
    <row r="97" spans="2:9" ht="23.25" thickTop="1" x14ac:dyDescent="0.2">
      <c r="B97" s="98" t="s">
        <v>88</v>
      </c>
    </row>
    <row r="99" spans="2:9" x14ac:dyDescent="0.2">
      <c r="B99" s="17"/>
      <c r="C99" s="17"/>
      <c r="D99" s="17"/>
      <c r="E99" s="17"/>
      <c r="F99" s="17"/>
      <c r="G99" s="17"/>
      <c r="H99" s="17"/>
      <c r="I99" s="17"/>
    </row>
    <row r="101" spans="2:9" ht="22.5" customHeight="1" x14ac:dyDescent="0.3">
      <c r="B101" s="81" t="s">
        <v>79</v>
      </c>
      <c r="C101" s="82"/>
    </row>
    <row r="103" spans="2:9" x14ac:dyDescent="0.2">
      <c r="B103" s="2" t="s">
        <v>0</v>
      </c>
      <c r="C103" s="3">
        <v>0</v>
      </c>
    </row>
    <row r="104" spans="2:9" x14ac:dyDescent="0.2">
      <c r="B104" s="2"/>
      <c r="C104" s="4"/>
    </row>
    <row r="105" spans="2:9" x14ac:dyDescent="0.2">
      <c r="B105" s="5" t="s">
        <v>1</v>
      </c>
      <c r="C105" s="67">
        <v>46.74</v>
      </c>
      <c r="D105" s="85"/>
      <c r="E105" s="91"/>
      <c r="F105" s="91"/>
    </row>
    <row r="106" spans="2:9" x14ac:dyDescent="0.2">
      <c r="B106" s="2"/>
    </row>
    <row r="107" spans="2:9" x14ac:dyDescent="0.2">
      <c r="B107" s="7" t="s">
        <v>2</v>
      </c>
    </row>
    <row r="108" spans="2:9" x14ac:dyDescent="0.2">
      <c r="B108" t="s">
        <v>3</v>
      </c>
      <c r="E108" s="8">
        <v>1214.3900000000001</v>
      </c>
      <c r="F108" s="8"/>
    </row>
    <row r="109" spans="2:9" x14ac:dyDescent="0.2">
      <c r="B109" t="s">
        <v>4</v>
      </c>
      <c r="E109" s="8">
        <f>C103*C105</f>
        <v>0</v>
      </c>
    </row>
    <row r="110" spans="2:9" x14ac:dyDescent="0.2">
      <c r="B110" t="s">
        <v>5</v>
      </c>
      <c r="E110" s="8">
        <v>598.33000000000004</v>
      </c>
    </row>
    <row r="111" spans="2:9" x14ac:dyDescent="0.2">
      <c r="B111" t="s">
        <v>6</v>
      </c>
      <c r="E111" s="8">
        <v>334.56</v>
      </c>
    </row>
    <row r="112" spans="2:9" x14ac:dyDescent="0.2">
      <c r="B112" t="s">
        <v>7</v>
      </c>
      <c r="E112" s="8">
        <v>213.22</v>
      </c>
    </row>
    <row r="113" spans="2:5" x14ac:dyDescent="0.2">
      <c r="B113" t="s">
        <v>8</v>
      </c>
      <c r="E113" s="8">
        <v>23.67</v>
      </c>
    </row>
    <row r="114" spans="2:5" x14ac:dyDescent="0.2">
      <c r="B114" t="s">
        <v>9</v>
      </c>
      <c r="E114" s="8">
        <v>392.91</v>
      </c>
    </row>
    <row r="115" spans="2:5" ht="14.25" x14ac:dyDescent="0.2">
      <c r="B115" s="9"/>
      <c r="E115" s="10">
        <f>SUM(E108:E114)</f>
        <v>2777.08</v>
      </c>
    </row>
    <row r="117" spans="2:5" x14ac:dyDescent="0.2">
      <c r="B117" s="7" t="s">
        <v>10</v>
      </c>
    </row>
    <row r="118" spans="2:5" x14ac:dyDescent="0.2">
      <c r="B118" s="11" t="s">
        <v>11</v>
      </c>
      <c r="C118" s="69">
        <v>28.85</v>
      </c>
      <c r="D118" s="86"/>
    </row>
    <row r="120" spans="2:5" x14ac:dyDescent="0.2">
      <c r="B120" t="s">
        <v>3</v>
      </c>
      <c r="E120" s="8">
        <v>749.38</v>
      </c>
    </row>
    <row r="121" spans="2:5" x14ac:dyDescent="0.2">
      <c r="B121" t="s">
        <v>4</v>
      </c>
      <c r="E121" s="8">
        <f>C103*C118</f>
        <v>0</v>
      </c>
    </row>
    <row r="122" spans="2:5" x14ac:dyDescent="0.2">
      <c r="B122" t="s">
        <v>5</v>
      </c>
      <c r="E122" s="8">
        <v>598.33000000000004</v>
      </c>
    </row>
    <row r="123" spans="2:5" x14ac:dyDescent="0.2">
      <c r="B123" t="s">
        <v>6</v>
      </c>
      <c r="E123" s="8">
        <v>334.56</v>
      </c>
    </row>
    <row r="124" spans="2:5" x14ac:dyDescent="0.2">
      <c r="B124" t="s">
        <v>7</v>
      </c>
      <c r="E124" s="8">
        <v>213.22</v>
      </c>
    </row>
    <row r="125" spans="2:5" ht="14.25" x14ac:dyDescent="0.2">
      <c r="B125" s="9"/>
      <c r="E125" s="13">
        <f>SUM(E120:E124)</f>
        <v>1895.49</v>
      </c>
    </row>
    <row r="127" spans="2:5" x14ac:dyDescent="0.2">
      <c r="B127" s="14" t="s">
        <v>12</v>
      </c>
    </row>
    <row r="128" spans="2:5" x14ac:dyDescent="0.2">
      <c r="B128" t="s">
        <v>13</v>
      </c>
      <c r="E128" s="8">
        <v>42.11</v>
      </c>
    </row>
    <row r="129" spans="2:9" x14ac:dyDescent="0.2">
      <c r="B129" t="s">
        <v>14</v>
      </c>
      <c r="E129" s="8">
        <v>100.93</v>
      </c>
    </row>
    <row r="130" spans="2:9" x14ac:dyDescent="0.2">
      <c r="B130" t="s">
        <v>15</v>
      </c>
      <c r="E130" s="8">
        <v>105.29</v>
      </c>
    </row>
    <row r="131" spans="2:9" x14ac:dyDescent="0.2">
      <c r="B131" t="s">
        <v>16</v>
      </c>
      <c r="E131" s="8">
        <v>144.19</v>
      </c>
    </row>
    <row r="133" spans="2:9" x14ac:dyDescent="0.2">
      <c r="B133" s="14" t="s">
        <v>17</v>
      </c>
    </row>
    <row r="134" spans="2:9" x14ac:dyDescent="0.2">
      <c r="B134" t="s">
        <v>18</v>
      </c>
      <c r="E134" s="8">
        <v>61.61</v>
      </c>
    </row>
    <row r="135" spans="2:9" x14ac:dyDescent="0.2">
      <c r="B135" t="s">
        <v>19</v>
      </c>
      <c r="E135" s="8">
        <v>20.56</v>
      </c>
    </row>
    <row r="136" spans="2:9" x14ac:dyDescent="0.2">
      <c r="B136" t="s">
        <v>20</v>
      </c>
      <c r="E136" s="8">
        <v>77.02</v>
      </c>
    </row>
    <row r="137" spans="2:9" x14ac:dyDescent="0.2">
      <c r="B137" t="s">
        <v>21</v>
      </c>
      <c r="E137" s="8">
        <v>25.7</v>
      </c>
    </row>
    <row r="138" spans="2:9" ht="13.5" thickBot="1" x14ac:dyDescent="0.25"/>
    <row r="139" spans="2:9" ht="16.5" thickTop="1" thickBot="1" x14ac:dyDescent="0.3">
      <c r="B139" s="5" t="s">
        <v>80</v>
      </c>
      <c r="E139" s="15">
        <f>12*E115+2*E125</f>
        <v>37115.94</v>
      </c>
    </row>
    <row r="140" spans="2:9" ht="23.25" thickTop="1" x14ac:dyDescent="0.2">
      <c r="B140" s="16" t="s">
        <v>23</v>
      </c>
    </row>
    <row r="142" spans="2:9" x14ac:dyDescent="0.2">
      <c r="B142" s="17"/>
      <c r="C142" s="17"/>
      <c r="D142" s="17"/>
      <c r="E142" s="17"/>
      <c r="F142" s="17"/>
      <c r="G142" s="17"/>
      <c r="H142" s="17"/>
      <c r="I142" s="17"/>
    </row>
    <row r="144" spans="2:9" ht="22.5" customHeight="1" x14ac:dyDescent="0.3">
      <c r="B144" s="81" t="s">
        <v>77</v>
      </c>
      <c r="C144" s="82"/>
    </row>
    <row r="146" spans="2:6" x14ac:dyDescent="0.2">
      <c r="B146" s="2" t="s">
        <v>0</v>
      </c>
      <c r="C146" s="3">
        <v>0</v>
      </c>
    </row>
    <row r="147" spans="2:6" x14ac:dyDescent="0.2">
      <c r="B147" s="2"/>
      <c r="C147" s="4"/>
    </row>
    <row r="148" spans="2:6" x14ac:dyDescent="0.2">
      <c r="B148" s="5" t="s">
        <v>1</v>
      </c>
      <c r="C148" s="67">
        <v>46.32</v>
      </c>
      <c r="D148" s="85"/>
      <c r="E148" s="91"/>
      <c r="F148" s="91"/>
    </row>
    <row r="149" spans="2:6" x14ac:dyDescent="0.2">
      <c r="B149" s="2"/>
    </row>
    <row r="150" spans="2:6" x14ac:dyDescent="0.2">
      <c r="B150" s="7" t="s">
        <v>2</v>
      </c>
    </row>
    <row r="151" spans="2:6" x14ac:dyDescent="0.2">
      <c r="B151" t="s">
        <v>3</v>
      </c>
      <c r="E151" s="8">
        <v>1203.56</v>
      </c>
      <c r="F151" s="8"/>
    </row>
    <row r="152" spans="2:6" x14ac:dyDescent="0.2">
      <c r="B152" t="s">
        <v>4</v>
      </c>
      <c r="E152" s="8">
        <f>C146*C148</f>
        <v>0</v>
      </c>
    </row>
    <row r="153" spans="2:6" x14ac:dyDescent="0.2">
      <c r="B153" t="s">
        <v>5</v>
      </c>
      <c r="E153" s="8">
        <v>592.99</v>
      </c>
    </row>
    <row r="154" spans="2:6" x14ac:dyDescent="0.2">
      <c r="B154" t="s">
        <v>6</v>
      </c>
      <c r="E154" s="8">
        <v>331.58</v>
      </c>
    </row>
    <row r="155" spans="2:6" x14ac:dyDescent="0.2">
      <c r="B155" t="s">
        <v>7</v>
      </c>
      <c r="E155" s="8">
        <v>211.32</v>
      </c>
    </row>
    <row r="156" spans="2:6" x14ac:dyDescent="0.2">
      <c r="B156" t="s">
        <v>8</v>
      </c>
      <c r="E156" s="8">
        <v>23.46</v>
      </c>
    </row>
    <row r="157" spans="2:6" x14ac:dyDescent="0.2">
      <c r="B157" t="s">
        <v>9</v>
      </c>
      <c r="E157" s="8">
        <v>389.40999999999997</v>
      </c>
    </row>
    <row r="158" spans="2:6" ht="14.25" x14ac:dyDescent="0.2">
      <c r="B158" s="9"/>
      <c r="E158" s="10">
        <f>SUM(E151:E157)</f>
        <v>2752.32</v>
      </c>
    </row>
    <row r="160" spans="2:6" x14ac:dyDescent="0.2">
      <c r="B160" s="7" t="s">
        <v>10</v>
      </c>
    </row>
    <row r="161" spans="2:5" x14ac:dyDescent="0.2">
      <c r="B161" s="11" t="s">
        <v>11</v>
      </c>
      <c r="C161" s="69">
        <v>28.59</v>
      </c>
      <c r="D161" s="86"/>
    </row>
    <row r="163" spans="2:5" x14ac:dyDescent="0.2">
      <c r="B163" t="s">
        <v>3</v>
      </c>
      <c r="E163" s="8">
        <v>742.7</v>
      </c>
    </row>
    <row r="164" spans="2:5" x14ac:dyDescent="0.2">
      <c r="B164" t="s">
        <v>4</v>
      </c>
      <c r="E164" s="8">
        <f>C146*C161</f>
        <v>0</v>
      </c>
    </row>
    <row r="165" spans="2:5" x14ac:dyDescent="0.2">
      <c r="B165" t="s">
        <v>5</v>
      </c>
      <c r="E165" s="8">
        <v>592.99</v>
      </c>
    </row>
    <row r="166" spans="2:5" x14ac:dyDescent="0.2">
      <c r="B166" t="s">
        <v>6</v>
      </c>
      <c r="E166" s="8">
        <v>331.58</v>
      </c>
    </row>
    <row r="167" spans="2:5" x14ac:dyDescent="0.2">
      <c r="B167" t="s">
        <v>7</v>
      </c>
      <c r="E167" s="8">
        <v>211.32</v>
      </c>
    </row>
    <row r="168" spans="2:5" ht="14.25" x14ac:dyDescent="0.2">
      <c r="B168" s="9"/>
      <c r="E168" s="13">
        <f>SUM(E163:E167)</f>
        <v>1878.59</v>
      </c>
    </row>
    <row r="170" spans="2:5" x14ac:dyDescent="0.2">
      <c r="B170" s="14" t="s">
        <v>12</v>
      </c>
    </row>
    <row r="171" spans="2:5" x14ac:dyDescent="0.2">
      <c r="B171" t="s">
        <v>13</v>
      </c>
      <c r="E171" s="8">
        <v>41.73</v>
      </c>
    </row>
    <row r="172" spans="2:5" x14ac:dyDescent="0.2">
      <c r="B172" t="s">
        <v>14</v>
      </c>
      <c r="E172" s="8">
        <v>100.03</v>
      </c>
    </row>
    <row r="173" spans="2:5" x14ac:dyDescent="0.2">
      <c r="B173" t="s">
        <v>15</v>
      </c>
      <c r="E173" s="8">
        <v>104.35000000000001</v>
      </c>
    </row>
    <row r="174" spans="2:5" x14ac:dyDescent="0.2">
      <c r="B174" t="s">
        <v>16</v>
      </c>
      <c r="E174" s="8">
        <v>142.89999999999998</v>
      </c>
    </row>
    <row r="176" spans="2:5" x14ac:dyDescent="0.2">
      <c r="B176" s="14" t="s">
        <v>17</v>
      </c>
    </row>
    <row r="177" spans="2:9" x14ac:dyDescent="0.2">
      <c r="B177" t="s">
        <v>18</v>
      </c>
      <c r="E177" s="8">
        <v>61.059999999999995</v>
      </c>
    </row>
    <row r="178" spans="2:9" x14ac:dyDescent="0.2">
      <c r="B178" t="s">
        <v>19</v>
      </c>
      <c r="E178" s="8">
        <v>20.380000000000003</v>
      </c>
    </row>
    <row r="179" spans="2:9" x14ac:dyDescent="0.2">
      <c r="B179" t="s">
        <v>20</v>
      </c>
      <c r="E179" s="8">
        <v>76.33</v>
      </c>
    </row>
    <row r="180" spans="2:9" x14ac:dyDescent="0.2">
      <c r="B180" t="s">
        <v>21</v>
      </c>
      <c r="E180" s="8">
        <v>25.470000000000002</v>
      </c>
    </row>
    <row r="181" spans="2:9" ht="13.5" thickBot="1" x14ac:dyDescent="0.25"/>
    <row r="182" spans="2:9" ht="16.5" thickTop="1" thickBot="1" x14ac:dyDescent="0.3">
      <c r="B182" s="5" t="s">
        <v>78</v>
      </c>
      <c r="E182" s="15">
        <f>12*E158+2*E168</f>
        <v>36785.020000000004</v>
      </c>
    </row>
    <row r="183" spans="2:9" ht="23.25" thickTop="1" x14ac:dyDescent="0.2">
      <c r="B183" s="16" t="s">
        <v>23</v>
      </c>
    </row>
    <row r="185" spans="2:9" x14ac:dyDescent="0.2">
      <c r="B185" s="17"/>
      <c r="C185" s="17"/>
      <c r="D185" s="17"/>
      <c r="E185" s="17"/>
      <c r="F185" s="17"/>
      <c r="G185" s="17"/>
      <c r="H185" s="17"/>
      <c r="I185" s="17"/>
    </row>
    <row r="190" spans="2:9" ht="22.5" customHeight="1" x14ac:dyDescent="0.3">
      <c r="B190" s="81" t="s">
        <v>75</v>
      </c>
      <c r="C190" s="82"/>
    </row>
    <row r="192" spans="2:9" x14ac:dyDescent="0.2">
      <c r="B192" s="2" t="s">
        <v>0</v>
      </c>
      <c r="C192" s="3">
        <v>7</v>
      </c>
      <c r="E192" s="84" t="s">
        <v>74</v>
      </c>
      <c r="F192" s="84" t="s">
        <v>73</v>
      </c>
    </row>
    <row r="193" spans="2:6" x14ac:dyDescent="0.2">
      <c r="B193" s="2"/>
      <c r="C193" s="4"/>
    </row>
    <row r="194" spans="2:6" x14ac:dyDescent="0.2">
      <c r="B194" s="5" t="s">
        <v>1</v>
      </c>
      <c r="C194" s="6">
        <v>45.29</v>
      </c>
      <c r="D194" s="85">
        <v>45.41</v>
      </c>
    </row>
    <row r="195" spans="2:6" x14ac:dyDescent="0.2">
      <c r="B195" s="2"/>
    </row>
    <row r="196" spans="2:6" x14ac:dyDescent="0.2">
      <c r="B196" s="7" t="s">
        <v>2</v>
      </c>
    </row>
    <row r="197" spans="2:6" x14ac:dyDescent="0.2">
      <c r="B197" t="s">
        <v>3</v>
      </c>
      <c r="E197" s="8">
        <v>1177.08</v>
      </c>
      <c r="F197" s="8">
        <v>1179.96</v>
      </c>
    </row>
    <row r="198" spans="2:6" x14ac:dyDescent="0.2">
      <c r="B198" t="s">
        <v>4</v>
      </c>
      <c r="E198" s="8">
        <f>C192*C194</f>
        <v>317.02999999999997</v>
      </c>
      <c r="F198" s="8">
        <f>C192*D194</f>
        <v>317.87</v>
      </c>
    </row>
    <row r="199" spans="2:6" x14ac:dyDescent="0.2">
      <c r="B199" t="s">
        <v>5</v>
      </c>
      <c r="E199" s="8">
        <v>579.93999999999994</v>
      </c>
      <c r="F199" s="8">
        <v>581.36</v>
      </c>
    </row>
    <row r="200" spans="2:6" x14ac:dyDescent="0.2">
      <c r="B200" t="s">
        <v>6</v>
      </c>
      <c r="E200" s="8">
        <v>324.27999999999997</v>
      </c>
      <c r="F200" s="8">
        <v>325.07</v>
      </c>
    </row>
    <row r="201" spans="2:6" x14ac:dyDescent="0.2">
      <c r="B201" t="s">
        <v>7</v>
      </c>
      <c r="E201" s="8">
        <v>206.66</v>
      </c>
      <c r="F201" s="8">
        <v>207.17</v>
      </c>
    </row>
    <row r="202" spans="2:6" x14ac:dyDescent="0.2">
      <c r="B202" t="s">
        <v>8</v>
      </c>
      <c r="E202" s="8">
        <v>22.94</v>
      </c>
      <c r="F202" s="8">
        <v>23</v>
      </c>
    </row>
    <row r="203" spans="2:6" x14ac:dyDescent="0.2">
      <c r="B203" t="s">
        <v>9</v>
      </c>
      <c r="E203" s="8">
        <v>380.84</v>
      </c>
      <c r="F203" s="8">
        <v>381.77</v>
      </c>
    </row>
    <row r="204" spans="2:6" ht="14.25" x14ac:dyDescent="0.2">
      <c r="B204" s="9"/>
      <c r="E204" s="10">
        <f>SUM(E197:E203)</f>
        <v>3008.77</v>
      </c>
      <c r="F204" s="10">
        <f>SUM(F197:F203)</f>
        <v>3016.2000000000003</v>
      </c>
    </row>
    <row r="206" spans="2:6" x14ac:dyDescent="0.2">
      <c r="B206" s="7" t="s">
        <v>10</v>
      </c>
    </row>
    <row r="207" spans="2:6" x14ac:dyDescent="0.2">
      <c r="B207" s="11" t="s">
        <v>62</v>
      </c>
      <c r="C207" s="12">
        <v>27.95</v>
      </c>
      <c r="D207" s="86">
        <v>28.02</v>
      </c>
    </row>
    <row r="209" spans="2:6" x14ac:dyDescent="0.2">
      <c r="B209" t="s">
        <v>3</v>
      </c>
      <c r="E209" s="8">
        <v>726.35</v>
      </c>
      <c r="F209" s="8">
        <v>728.13</v>
      </c>
    </row>
    <row r="210" spans="2:6" x14ac:dyDescent="0.2">
      <c r="B210" t="s">
        <v>4</v>
      </c>
      <c r="E210" s="8">
        <f>C192*C207</f>
        <v>195.65</v>
      </c>
      <c r="F210" s="8">
        <f>C192*D207</f>
        <v>196.14</v>
      </c>
    </row>
    <row r="211" spans="2:6" x14ac:dyDescent="0.2">
      <c r="B211" t="s">
        <v>5</v>
      </c>
      <c r="E211" s="8">
        <v>579.93999999999994</v>
      </c>
      <c r="F211" s="8">
        <v>581.36</v>
      </c>
    </row>
    <row r="212" spans="2:6" x14ac:dyDescent="0.2">
      <c r="B212" t="s">
        <v>6</v>
      </c>
      <c r="E212" s="8">
        <v>324.27999999999997</v>
      </c>
      <c r="F212" s="8">
        <v>325.07</v>
      </c>
    </row>
    <row r="213" spans="2:6" x14ac:dyDescent="0.2">
      <c r="B213" t="s">
        <v>7</v>
      </c>
      <c r="E213" s="8">
        <v>206.66</v>
      </c>
      <c r="F213" s="8">
        <v>207.17</v>
      </c>
    </row>
    <row r="214" spans="2:6" ht="14.25" x14ac:dyDescent="0.2">
      <c r="B214" s="9"/>
      <c r="E214" s="13">
        <f>SUM(E209:E213)</f>
        <v>2032.88</v>
      </c>
      <c r="F214" s="13">
        <f>SUM(F209:F213)</f>
        <v>2037.8700000000001</v>
      </c>
    </row>
    <row r="216" spans="2:6" x14ac:dyDescent="0.2">
      <c r="B216" s="14" t="s">
        <v>12</v>
      </c>
    </row>
    <row r="217" spans="2:6" x14ac:dyDescent="0.2">
      <c r="B217" t="s">
        <v>13</v>
      </c>
      <c r="E217" s="8">
        <v>40.809999999999995</v>
      </c>
      <c r="F217" s="37">
        <v>40.909999999999997</v>
      </c>
    </row>
    <row r="218" spans="2:6" x14ac:dyDescent="0.2">
      <c r="B218" t="s">
        <v>14</v>
      </c>
      <c r="E218" s="8">
        <v>97.820000000000007</v>
      </c>
      <c r="F218" s="37">
        <v>98.06</v>
      </c>
    </row>
    <row r="219" spans="2:6" x14ac:dyDescent="0.2">
      <c r="B219" t="s">
        <v>15</v>
      </c>
      <c r="E219" s="8">
        <v>102.05000000000001</v>
      </c>
      <c r="F219" s="37">
        <v>102.30000000000001</v>
      </c>
    </row>
    <row r="220" spans="2:6" x14ac:dyDescent="0.2">
      <c r="B220" t="s">
        <v>16</v>
      </c>
      <c r="E220" s="8">
        <v>139.75</v>
      </c>
      <c r="F220" s="37">
        <v>140.09</v>
      </c>
    </row>
    <row r="222" spans="2:6" x14ac:dyDescent="0.2">
      <c r="B222" s="14" t="s">
        <v>17</v>
      </c>
    </row>
    <row r="223" spans="2:6" x14ac:dyDescent="0.2">
      <c r="B223" t="s">
        <v>18</v>
      </c>
      <c r="E223" s="8">
        <v>59.72</v>
      </c>
      <c r="F223" s="37">
        <v>59.86</v>
      </c>
    </row>
    <row r="224" spans="2:6" x14ac:dyDescent="0.2">
      <c r="B224" t="s">
        <v>19</v>
      </c>
      <c r="E224" s="8">
        <v>19.930000000000003</v>
      </c>
      <c r="F224" s="37">
        <v>19.98</v>
      </c>
    </row>
    <row r="225" spans="2:9" x14ac:dyDescent="0.2">
      <c r="B225" t="s">
        <v>20</v>
      </c>
      <c r="E225" s="8">
        <v>74.650000000000006</v>
      </c>
      <c r="F225" s="37">
        <v>74.83</v>
      </c>
    </row>
    <row r="226" spans="2:9" x14ac:dyDescent="0.2">
      <c r="B226" t="s">
        <v>21</v>
      </c>
      <c r="E226" s="8">
        <v>24.91</v>
      </c>
      <c r="F226" s="37">
        <v>24.970000000000002</v>
      </c>
    </row>
    <row r="227" spans="2:9" ht="13.5" thickBot="1" x14ac:dyDescent="0.25"/>
    <row r="228" spans="2:9" ht="16.5" thickTop="1" thickBot="1" x14ac:dyDescent="0.3">
      <c r="B228" s="5" t="s">
        <v>76</v>
      </c>
      <c r="E228" s="15">
        <f>12*E204+2*E214</f>
        <v>40171</v>
      </c>
      <c r="F228" s="15">
        <f>6*E204+6*F204+E214+F214</f>
        <v>40220.57</v>
      </c>
    </row>
    <row r="229" spans="2:9" ht="23.25" thickTop="1" x14ac:dyDescent="0.2">
      <c r="B229" s="16" t="s">
        <v>23</v>
      </c>
    </row>
    <row r="231" spans="2:9" x14ac:dyDescent="0.2">
      <c r="B231" s="17"/>
      <c r="C231" s="17"/>
      <c r="D231" s="17"/>
      <c r="E231" s="17"/>
      <c r="F231" s="17"/>
      <c r="G231" s="17"/>
      <c r="H231" s="17"/>
      <c r="I231" s="17"/>
    </row>
    <row r="235" spans="2:9" ht="22.5" customHeight="1" x14ac:dyDescent="0.3">
      <c r="B235" s="81" t="s">
        <v>71</v>
      </c>
      <c r="C235" s="82"/>
    </row>
    <row r="237" spans="2:9" x14ac:dyDescent="0.2">
      <c r="B237" s="2" t="s">
        <v>0</v>
      </c>
      <c r="C237" s="3">
        <v>7</v>
      </c>
      <c r="E237" s="84" t="s">
        <v>74</v>
      </c>
      <c r="F237" s="84" t="s">
        <v>73</v>
      </c>
    </row>
    <row r="238" spans="2:9" x14ac:dyDescent="0.2">
      <c r="B238" s="2"/>
      <c r="C238" s="4"/>
    </row>
    <row r="239" spans="2:9" x14ac:dyDescent="0.2">
      <c r="B239" s="5" t="s">
        <v>1</v>
      </c>
      <c r="C239" s="6">
        <v>44.18</v>
      </c>
      <c r="D239" s="85">
        <v>44.29</v>
      </c>
    </row>
    <row r="240" spans="2:9" x14ac:dyDescent="0.2">
      <c r="B240" s="2"/>
    </row>
    <row r="241" spans="2:6" x14ac:dyDescent="0.2">
      <c r="B241" s="7" t="s">
        <v>2</v>
      </c>
    </row>
    <row r="242" spans="2:6" x14ac:dyDescent="0.2">
      <c r="B242" t="s">
        <v>3</v>
      </c>
      <c r="E242" s="88">
        <v>1148.3399999999999</v>
      </c>
      <c r="F242" s="37">
        <v>1151.1600000000001</v>
      </c>
    </row>
    <row r="243" spans="2:6" x14ac:dyDescent="0.2">
      <c r="B243" t="s">
        <v>4</v>
      </c>
      <c r="E243" s="88">
        <f>C237*C239</f>
        <v>309.26</v>
      </c>
      <c r="F243" s="37">
        <f>C237*D239</f>
        <v>310.02999999999997</v>
      </c>
    </row>
    <row r="244" spans="2:6" x14ac:dyDescent="0.2">
      <c r="B244" t="s">
        <v>5</v>
      </c>
      <c r="E244" s="88">
        <v>565.77</v>
      </c>
      <c r="F244" s="37">
        <v>567.16</v>
      </c>
    </row>
    <row r="245" spans="2:6" x14ac:dyDescent="0.2">
      <c r="B245" t="s">
        <v>6</v>
      </c>
      <c r="E245" s="88">
        <v>316.36</v>
      </c>
      <c r="F245" s="37">
        <v>317.14</v>
      </c>
    </row>
    <row r="246" spans="2:6" x14ac:dyDescent="0.2">
      <c r="B246" t="s">
        <v>7</v>
      </c>
      <c r="E246" s="88">
        <v>201.60999999999999</v>
      </c>
      <c r="F246" s="37">
        <v>202.10999999999999</v>
      </c>
    </row>
    <row r="247" spans="2:6" x14ac:dyDescent="0.2">
      <c r="B247" t="s">
        <v>8</v>
      </c>
      <c r="E247" s="88">
        <v>22.380000000000003</v>
      </c>
      <c r="F247" s="37">
        <v>22.430000000000003</v>
      </c>
    </row>
    <row r="248" spans="2:6" x14ac:dyDescent="0.2">
      <c r="B248" t="s">
        <v>9</v>
      </c>
      <c r="E248" s="88">
        <v>371.53999999999996</v>
      </c>
      <c r="F248" s="37">
        <v>372.45</v>
      </c>
    </row>
    <row r="249" spans="2:6" ht="14.25" x14ac:dyDescent="0.2">
      <c r="B249" s="9"/>
      <c r="E249" s="89">
        <f>SUM(E242:E248)</f>
        <v>2935.26</v>
      </c>
      <c r="F249" s="10">
        <f>SUM(F242:F248)</f>
        <v>2942.4799999999996</v>
      </c>
    </row>
    <row r="251" spans="2:6" x14ac:dyDescent="0.2">
      <c r="B251" s="7" t="s">
        <v>10</v>
      </c>
    </row>
    <row r="252" spans="2:6" x14ac:dyDescent="0.2">
      <c r="B252" s="11" t="s">
        <v>62</v>
      </c>
      <c r="C252" s="12">
        <v>27.26</v>
      </c>
      <c r="D252" s="86">
        <v>27.32</v>
      </c>
    </row>
    <row r="254" spans="2:6" x14ac:dyDescent="0.2">
      <c r="B254" t="s">
        <v>3</v>
      </c>
      <c r="E254" s="88">
        <v>708.61</v>
      </c>
      <c r="F254" s="8">
        <v>710.35</v>
      </c>
    </row>
    <row r="255" spans="2:6" x14ac:dyDescent="0.2">
      <c r="B255" t="s">
        <v>4</v>
      </c>
      <c r="E255" s="88">
        <f>C237*C252</f>
        <v>190.82000000000002</v>
      </c>
      <c r="F255" s="37">
        <f>C237*D252</f>
        <v>191.24</v>
      </c>
    </row>
    <row r="256" spans="2:6" x14ac:dyDescent="0.2">
      <c r="B256" t="s">
        <v>5</v>
      </c>
      <c r="E256" s="88">
        <v>565.77</v>
      </c>
      <c r="F256" s="37">
        <v>567.16</v>
      </c>
    </row>
    <row r="257" spans="2:6" x14ac:dyDescent="0.2">
      <c r="B257" t="s">
        <v>6</v>
      </c>
      <c r="E257" s="88">
        <v>316.36</v>
      </c>
      <c r="F257" s="37">
        <v>317.14</v>
      </c>
    </row>
    <row r="258" spans="2:6" x14ac:dyDescent="0.2">
      <c r="B258" t="s">
        <v>7</v>
      </c>
      <c r="E258" s="88">
        <v>201.60999999999999</v>
      </c>
      <c r="F258" s="37">
        <v>202.10999999999999</v>
      </c>
    </row>
    <row r="259" spans="2:6" ht="14.25" x14ac:dyDescent="0.2">
      <c r="B259" s="9"/>
      <c r="E259" s="90">
        <f>SUM(E254:E258)</f>
        <v>1983.1699999999998</v>
      </c>
      <c r="F259" s="13">
        <f>SUM(F254:F258)</f>
        <v>1987.9999999999998</v>
      </c>
    </row>
    <row r="261" spans="2:6" x14ac:dyDescent="0.2">
      <c r="B261" s="14" t="s">
        <v>12</v>
      </c>
    </row>
    <row r="262" spans="2:6" x14ac:dyDescent="0.2">
      <c r="B262" t="s">
        <v>13</v>
      </c>
      <c r="E262" s="88">
        <v>39.809999999999995</v>
      </c>
      <c r="F262" s="37">
        <v>39.909999999999997</v>
      </c>
    </row>
    <row r="263" spans="2:6" x14ac:dyDescent="0.2">
      <c r="B263" t="s">
        <v>14</v>
      </c>
      <c r="E263" s="88">
        <v>95.43</v>
      </c>
      <c r="F263" s="37">
        <v>95.660000000000011</v>
      </c>
    </row>
    <row r="264" spans="2:6" x14ac:dyDescent="0.2">
      <c r="B264" t="s">
        <v>15</v>
      </c>
      <c r="E264" s="88">
        <v>99.56</v>
      </c>
      <c r="F264" s="37">
        <v>99.800000000000011</v>
      </c>
    </row>
    <row r="265" spans="2:6" x14ac:dyDescent="0.2">
      <c r="B265" t="s">
        <v>16</v>
      </c>
      <c r="E265" s="88">
        <v>136.32999999999998</v>
      </c>
      <c r="F265" s="37">
        <v>136.66999999999999</v>
      </c>
    </row>
    <row r="266" spans="2:6" x14ac:dyDescent="0.2">
      <c r="F266" s="37"/>
    </row>
    <row r="267" spans="2:6" x14ac:dyDescent="0.2">
      <c r="B267" s="14" t="s">
        <v>17</v>
      </c>
      <c r="F267" s="37"/>
    </row>
    <row r="268" spans="2:6" x14ac:dyDescent="0.2">
      <c r="B268" t="s">
        <v>18</v>
      </c>
      <c r="E268" s="88">
        <v>58.26</v>
      </c>
      <c r="F268" s="37">
        <v>58.4</v>
      </c>
    </row>
    <row r="269" spans="2:6" x14ac:dyDescent="0.2">
      <c r="B269" t="s">
        <v>19</v>
      </c>
      <c r="E269" s="88">
        <v>19.440000000000001</v>
      </c>
      <c r="F269" s="37">
        <v>19.490000000000002</v>
      </c>
    </row>
    <row r="270" spans="2:6" x14ac:dyDescent="0.2">
      <c r="B270" t="s">
        <v>20</v>
      </c>
      <c r="E270" s="88">
        <v>72.820000000000007</v>
      </c>
      <c r="F270" s="37">
        <v>73</v>
      </c>
    </row>
    <row r="271" spans="2:6" x14ac:dyDescent="0.2">
      <c r="B271" t="s">
        <v>21</v>
      </c>
      <c r="E271" s="88">
        <v>24.3</v>
      </c>
      <c r="F271" s="37">
        <v>24.360000000000003</v>
      </c>
    </row>
    <row r="272" spans="2:6" ht="13.5" thickBot="1" x14ac:dyDescent="0.25"/>
    <row r="273" spans="2:9" ht="16.5" thickTop="1" thickBot="1" x14ac:dyDescent="0.3">
      <c r="B273" s="5" t="s">
        <v>72</v>
      </c>
      <c r="E273" s="15">
        <f>8*E249+1*E259+4*F249+1*F259</f>
        <v>39223.17</v>
      </c>
    </row>
    <row r="274" spans="2:9" ht="23.25" thickTop="1" x14ac:dyDescent="0.2">
      <c r="B274" s="16" t="s">
        <v>23</v>
      </c>
    </row>
    <row r="276" spans="2:9" x14ac:dyDescent="0.2">
      <c r="B276" s="17"/>
      <c r="C276" s="17"/>
      <c r="D276" s="17"/>
      <c r="E276" s="17"/>
      <c r="F276" s="17"/>
      <c r="G276" s="17"/>
      <c r="H276" s="17"/>
      <c r="I276" s="17"/>
    </row>
    <row r="280" spans="2:9" ht="22.5" customHeight="1" x14ac:dyDescent="0.3">
      <c r="B280" s="81" t="s">
        <v>69</v>
      </c>
      <c r="C280" s="82"/>
    </row>
    <row r="282" spans="2:9" x14ac:dyDescent="0.2">
      <c r="B282" s="2" t="s">
        <v>0</v>
      </c>
      <c r="C282" s="3">
        <v>7</v>
      </c>
    </row>
    <row r="283" spans="2:9" x14ac:dyDescent="0.2">
      <c r="B283" s="2"/>
      <c r="C283" s="4"/>
    </row>
    <row r="284" spans="2:9" x14ac:dyDescent="0.2">
      <c r="B284" s="5" t="s">
        <v>1</v>
      </c>
      <c r="C284" s="6">
        <v>43.519999999999996</v>
      </c>
    </row>
    <row r="285" spans="2:9" x14ac:dyDescent="0.2">
      <c r="B285" s="2"/>
    </row>
    <row r="286" spans="2:9" x14ac:dyDescent="0.2">
      <c r="B286" s="7" t="s">
        <v>2</v>
      </c>
    </row>
    <row r="287" spans="2:9" x14ac:dyDescent="0.2">
      <c r="B287" t="s">
        <v>3</v>
      </c>
      <c r="E287" s="8">
        <v>1131.3599999999999</v>
      </c>
    </row>
    <row r="288" spans="2:9" x14ac:dyDescent="0.2">
      <c r="B288" t="s">
        <v>4</v>
      </c>
      <c r="E288" s="8">
        <f>C282*C284</f>
        <v>304.64</v>
      </c>
    </row>
    <row r="289" spans="2:6" x14ac:dyDescent="0.2">
      <c r="B289" t="s">
        <v>5</v>
      </c>
      <c r="E289" s="8">
        <v>557.4</v>
      </c>
    </row>
    <row r="290" spans="2:6" x14ac:dyDescent="0.2">
      <c r="B290" t="s">
        <v>6</v>
      </c>
      <c r="E290" s="8">
        <v>311.68</v>
      </c>
    </row>
    <row r="291" spans="2:6" x14ac:dyDescent="0.2">
      <c r="B291" t="s">
        <v>7</v>
      </c>
      <c r="E291" s="8">
        <v>198.63</v>
      </c>
      <c r="F291" s="26"/>
    </row>
    <row r="292" spans="2:6" x14ac:dyDescent="0.2">
      <c r="B292" t="s">
        <v>8</v>
      </c>
      <c r="E292" s="8">
        <v>22.040000000000003</v>
      </c>
    </row>
    <row r="293" spans="2:6" x14ac:dyDescent="0.2">
      <c r="B293" t="s">
        <v>9</v>
      </c>
      <c r="E293" s="8">
        <v>366.03999999999996</v>
      </c>
    </row>
    <row r="294" spans="2:6" ht="14.25" x14ac:dyDescent="0.2">
      <c r="B294" s="9"/>
      <c r="E294" s="10">
        <f>SUM(E287:E293)</f>
        <v>2891.79</v>
      </c>
    </row>
    <row r="296" spans="2:6" x14ac:dyDescent="0.2">
      <c r="B296" s="7" t="s">
        <v>10</v>
      </c>
    </row>
    <row r="297" spans="2:6" x14ac:dyDescent="0.2">
      <c r="B297" s="11" t="s">
        <v>62</v>
      </c>
      <c r="C297" s="12">
        <v>26.85</v>
      </c>
    </row>
    <row r="299" spans="2:6" x14ac:dyDescent="0.2">
      <c r="B299" t="s">
        <v>3</v>
      </c>
      <c r="E299" s="8">
        <v>698.13</v>
      </c>
    </row>
    <row r="300" spans="2:6" x14ac:dyDescent="0.2">
      <c r="B300" t="s">
        <v>4</v>
      </c>
      <c r="E300" s="8">
        <f>C282*C297</f>
        <v>187.95000000000002</v>
      </c>
    </row>
    <row r="301" spans="2:6" x14ac:dyDescent="0.2">
      <c r="B301" t="s">
        <v>5</v>
      </c>
      <c r="E301" s="8">
        <v>557.4</v>
      </c>
    </row>
    <row r="302" spans="2:6" x14ac:dyDescent="0.2">
      <c r="B302" t="s">
        <v>6</v>
      </c>
      <c r="E302" s="8">
        <v>311.68</v>
      </c>
    </row>
    <row r="303" spans="2:6" x14ac:dyDescent="0.2">
      <c r="B303" t="s">
        <v>7</v>
      </c>
      <c r="E303" s="8">
        <v>198.63</v>
      </c>
    </row>
    <row r="304" spans="2:6" ht="14.25" x14ac:dyDescent="0.2">
      <c r="B304" s="9"/>
      <c r="E304" s="13">
        <f>SUM(E299:E303)</f>
        <v>1953.79</v>
      </c>
    </row>
    <row r="306" spans="2:5" x14ac:dyDescent="0.2">
      <c r="B306" s="14" t="s">
        <v>12</v>
      </c>
    </row>
    <row r="307" spans="2:5" x14ac:dyDescent="0.2">
      <c r="B307" t="s">
        <v>13</v>
      </c>
      <c r="E307" s="8">
        <v>39.22</v>
      </c>
    </row>
    <row r="308" spans="2:5" x14ac:dyDescent="0.2">
      <c r="B308" t="s">
        <v>14</v>
      </c>
      <c r="E308" s="8">
        <v>94.01</v>
      </c>
    </row>
    <row r="309" spans="2:5" x14ac:dyDescent="0.2">
      <c r="B309" t="s">
        <v>15</v>
      </c>
      <c r="E309" s="8">
        <v>98.08</v>
      </c>
    </row>
    <row r="310" spans="2:5" x14ac:dyDescent="0.2">
      <c r="B310" t="s">
        <v>16</v>
      </c>
      <c r="E310" s="8">
        <v>134.31</v>
      </c>
    </row>
    <row r="312" spans="2:5" x14ac:dyDescent="0.2">
      <c r="B312" s="14" t="s">
        <v>17</v>
      </c>
    </row>
    <row r="313" spans="2:5" x14ac:dyDescent="0.2">
      <c r="B313" t="s">
        <v>18</v>
      </c>
      <c r="E313" s="8">
        <v>57.39</v>
      </c>
    </row>
    <row r="314" spans="2:5" x14ac:dyDescent="0.2">
      <c r="B314" t="s">
        <v>19</v>
      </c>
      <c r="E314" s="8">
        <v>19.150000000000002</v>
      </c>
    </row>
    <row r="315" spans="2:5" x14ac:dyDescent="0.2">
      <c r="B315" t="s">
        <v>20</v>
      </c>
      <c r="E315" s="8">
        <v>71.740000000000009</v>
      </c>
    </row>
    <row r="316" spans="2:5" x14ac:dyDescent="0.2">
      <c r="B316" t="s">
        <v>21</v>
      </c>
      <c r="E316" s="8">
        <v>23.94</v>
      </c>
    </row>
    <row r="317" spans="2:5" ht="13.5" thickBot="1" x14ac:dyDescent="0.25"/>
    <row r="318" spans="2:5" ht="16.5" thickTop="1" thickBot="1" x14ac:dyDescent="0.3">
      <c r="B318" s="5" t="s">
        <v>70</v>
      </c>
      <c r="E318" s="15">
        <f>12*E294+2*E304</f>
        <v>38609.06</v>
      </c>
    </row>
    <row r="319" spans="2:5" ht="23.25" thickTop="1" x14ac:dyDescent="0.2">
      <c r="B319" s="16" t="s">
        <v>23</v>
      </c>
    </row>
    <row r="321" spans="2:9" x14ac:dyDescent="0.2">
      <c r="B321" s="17"/>
      <c r="C321" s="17"/>
      <c r="D321" s="17"/>
      <c r="E321" s="17"/>
      <c r="F321" s="17"/>
      <c r="G321" s="17"/>
      <c r="H321" s="17"/>
      <c r="I321" s="17"/>
    </row>
    <row r="323" spans="2:9" ht="22.5" customHeight="1" x14ac:dyDescent="0.3">
      <c r="B323" s="81" t="s">
        <v>65</v>
      </c>
      <c r="C323" s="83"/>
    </row>
    <row r="325" spans="2:9" x14ac:dyDescent="0.2">
      <c r="B325" s="2" t="s">
        <v>0</v>
      </c>
      <c r="C325" s="3">
        <v>7</v>
      </c>
    </row>
    <row r="326" spans="2:9" x14ac:dyDescent="0.2">
      <c r="B326" s="2"/>
      <c r="C326" s="4"/>
    </row>
    <row r="327" spans="2:9" x14ac:dyDescent="0.2">
      <c r="B327" s="5" t="s">
        <v>1</v>
      </c>
      <c r="C327" s="6">
        <v>43.08</v>
      </c>
    </row>
    <row r="328" spans="2:9" x14ac:dyDescent="0.2">
      <c r="B328" s="2"/>
    </row>
    <row r="329" spans="2:9" x14ac:dyDescent="0.2">
      <c r="B329" s="7" t="s">
        <v>2</v>
      </c>
    </row>
    <row r="330" spans="2:9" x14ac:dyDescent="0.2">
      <c r="B330" t="s">
        <v>3</v>
      </c>
      <c r="E330" s="8">
        <v>1120.1500000000001</v>
      </c>
    </row>
    <row r="331" spans="2:9" x14ac:dyDescent="0.2">
      <c r="B331" t="s">
        <v>4</v>
      </c>
      <c r="E331" s="8">
        <f>C325*C327</f>
        <v>301.56</v>
      </c>
    </row>
    <row r="332" spans="2:9" x14ac:dyDescent="0.2">
      <c r="B332" t="s">
        <v>5</v>
      </c>
      <c r="E332" s="8">
        <v>551.88</v>
      </c>
    </row>
    <row r="333" spans="2:9" x14ac:dyDescent="0.2">
      <c r="B333" t="s">
        <v>6</v>
      </c>
      <c r="E333" s="8">
        <v>308.58999999999997</v>
      </c>
    </row>
    <row r="334" spans="2:9" x14ac:dyDescent="0.2">
      <c r="B334" t="s">
        <v>7</v>
      </c>
      <c r="E334" s="8">
        <v>196.66</v>
      </c>
    </row>
    <row r="335" spans="2:9" x14ac:dyDescent="0.2">
      <c r="B335" t="s">
        <v>8</v>
      </c>
      <c r="E335" s="8">
        <v>21.82</v>
      </c>
    </row>
    <row r="336" spans="2:9" x14ac:dyDescent="0.2">
      <c r="B336" t="s">
        <v>9</v>
      </c>
      <c r="E336" s="8">
        <v>362.40999999999997</v>
      </c>
    </row>
    <row r="337" spans="2:5" ht="14.25" x14ac:dyDescent="0.2">
      <c r="B337" s="9"/>
      <c r="E337" s="10">
        <f>SUM(E330:E336)</f>
        <v>2863.07</v>
      </c>
    </row>
    <row r="339" spans="2:5" x14ac:dyDescent="0.2">
      <c r="B339" s="7" t="s">
        <v>10</v>
      </c>
    </row>
    <row r="340" spans="2:5" x14ac:dyDescent="0.2">
      <c r="B340" s="11" t="s">
        <v>11</v>
      </c>
      <c r="C340" s="12">
        <v>26.580000000000002</v>
      </c>
    </row>
    <row r="342" spans="2:5" x14ac:dyDescent="0.2">
      <c r="B342" t="s">
        <v>3</v>
      </c>
      <c r="E342" s="8">
        <v>691.21</v>
      </c>
    </row>
    <row r="343" spans="2:5" x14ac:dyDescent="0.2">
      <c r="B343" t="s">
        <v>4</v>
      </c>
      <c r="E343" s="8">
        <f>C325*C340</f>
        <v>186.06</v>
      </c>
    </row>
    <row r="344" spans="2:5" x14ac:dyDescent="0.2">
      <c r="B344" t="s">
        <v>5</v>
      </c>
      <c r="E344" s="8">
        <v>551.88</v>
      </c>
    </row>
    <row r="345" spans="2:5" x14ac:dyDescent="0.2">
      <c r="B345" t="s">
        <v>6</v>
      </c>
      <c r="E345" s="8">
        <v>308.58999999999997</v>
      </c>
    </row>
    <row r="346" spans="2:5" x14ac:dyDescent="0.2">
      <c r="B346" t="s">
        <v>7</v>
      </c>
      <c r="E346" s="8">
        <v>196.66</v>
      </c>
    </row>
    <row r="347" spans="2:5" ht="14.25" x14ac:dyDescent="0.2">
      <c r="B347" s="9"/>
      <c r="E347" s="13">
        <f>SUM(E342:E346)</f>
        <v>1934.4</v>
      </c>
    </row>
    <row r="349" spans="2:5" x14ac:dyDescent="0.2">
      <c r="B349" s="14" t="s">
        <v>12</v>
      </c>
    </row>
    <row r="350" spans="2:5" x14ac:dyDescent="0.2">
      <c r="B350" t="s">
        <v>13</v>
      </c>
      <c r="E350" s="8">
        <v>38.83</v>
      </c>
    </row>
    <row r="351" spans="2:5" x14ac:dyDescent="0.2">
      <c r="B351" t="s">
        <v>14</v>
      </c>
      <c r="E351" s="8">
        <v>93.070000000000007</v>
      </c>
    </row>
    <row r="352" spans="2:5" x14ac:dyDescent="0.2">
      <c r="B352" t="s">
        <v>15</v>
      </c>
      <c r="E352" s="8">
        <v>97.100000000000009</v>
      </c>
    </row>
    <row r="353" spans="2:9" x14ac:dyDescent="0.2">
      <c r="B353" t="s">
        <v>16</v>
      </c>
      <c r="E353" s="8">
        <v>132.97999999999999</v>
      </c>
    </row>
    <row r="355" spans="2:9" x14ac:dyDescent="0.2">
      <c r="B355" s="14" t="s">
        <v>17</v>
      </c>
    </row>
    <row r="356" spans="2:9" x14ac:dyDescent="0.2">
      <c r="B356" t="s">
        <v>18</v>
      </c>
      <c r="E356" s="8">
        <v>56.82</v>
      </c>
    </row>
    <row r="357" spans="2:9" x14ac:dyDescent="0.2">
      <c r="B357" t="s">
        <v>19</v>
      </c>
      <c r="E357" s="8">
        <v>18.96</v>
      </c>
    </row>
    <row r="358" spans="2:9" x14ac:dyDescent="0.2">
      <c r="B358" t="s">
        <v>20</v>
      </c>
      <c r="E358" s="8">
        <v>71.02000000000001</v>
      </c>
    </row>
    <row r="359" spans="2:9" x14ac:dyDescent="0.2">
      <c r="B359" t="s">
        <v>21</v>
      </c>
      <c r="E359" s="8">
        <v>23.700000000000003</v>
      </c>
    </row>
    <row r="360" spans="2:9" ht="13.5" thickBot="1" x14ac:dyDescent="0.25"/>
    <row r="361" spans="2:9" ht="16.5" thickTop="1" thickBot="1" x14ac:dyDescent="0.3">
      <c r="B361" s="5" t="s">
        <v>67</v>
      </c>
      <c r="E361" s="15">
        <f>12*E337+2*E347</f>
        <v>38225.640000000007</v>
      </c>
    </row>
    <row r="362" spans="2:9" ht="23.25" thickTop="1" x14ac:dyDescent="0.2">
      <c r="B362" s="16" t="s">
        <v>23</v>
      </c>
    </row>
    <row r="364" spans="2:9" x14ac:dyDescent="0.2">
      <c r="B364" s="17"/>
      <c r="C364" s="17"/>
      <c r="D364" s="17"/>
      <c r="E364" s="17"/>
      <c r="F364" s="17"/>
      <c r="G364" s="17"/>
      <c r="H364" s="17"/>
      <c r="I364" s="17"/>
    </row>
    <row r="366" spans="2:9" ht="22.5" customHeight="1" x14ac:dyDescent="0.3">
      <c r="B366" s="81" t="s">
        <v>66</v>
      </c>
      <c r="C366" s="82"/>
    </row>
    <row r="368" spans="2:9" x14ac:dyDescent="0.2">
      <c r="B368" s="2" t="s">
        <v>0</v>
      </c>
      <c r="C368" s="3">
        <v>6</v>
      </c>
    </row>
    <row r="369" spans="2:5" x14ac:dyDescent="0.2">
      <c r="B369" s="2"/>
      <c r="C369" s="4"/>
    </row>
    <row r="370" spans="2:5" x14ac:dyDescent="0.2">
      <c r="B370" s="5" t="s">
        <v>1</v>
      </c>
      <c r="C370" s="6">
        <v>42.65</v>
      </c>
    </row>
    <row r="371" spans="2:5" x14ac:dyDescent="0.2">
      <c r="B371" s="2"/>
    </row>
    <row r="372" spans="2:5" x14ac:dyDescent="0.2">
      <c r="B372" s="7" t="s">
        <v>2</v>
      </c>
    </row>
    <row r="373" spans="2:5" x14ac:dyDescent="0.2">
      <c r="B373" t="s">
        <v>3</v>
      </c>
      <c r="E373" s="8">
        <v>1109.05</v>
      </c>
    </row>
    <row r="374" spans="2:5" x14ac:dyDescent="0.2">
      <c r="B374" t="s">
        <v>4</v>
      </c>
      <c r="E374" s="8">
        <f>C368*C370</f>
        <v>255.89999999999998</v>
      </c>
    </row>
    <row r="375" spans="2:5" x14ac:dyDescent="0.2">
      <c r="B375" t="s">
        <v>5</v>
      </c>
      <c r="E375" s="8">
        <v>546.41</v>
      </c>
    </row>
    <row r="376" spans="2:5" x14ac:dyDescent="0.2">
      <c r="B376" t="s">
        <v>6</v>
      </c>
      <c r="E376" s="8">
        <v>305.52999999999997</v>
      </c>
    </row>
    <row r="377" spans="2:5" x14ac:dyDescent="0.2">
      <c r="B377" t="s">
        <v>7</v>
      </c>
      <c r="E377" s="8">
        <v>194.71</v>
      </c>
    </row>
    <row r="378" spans="2:5" x14ac:dyDescent="0.2">
      <c r="B378" t="s">
        <v>8</v>
      </c>
      <c r="E378" s="8">
        <v>21.6</v>
      </c>
    </row>
    <row r="379" spans="2:5" x14ac:dyDescent="0.2">
      <c r="B379" t="s">
        <v>9</v>
      </c>
      <c r="E379" s="8">
        <v>358.82</v>
      </c>
    </row>
    <row r="380" spans="2:5" ht="14.25" x14ac:dyDescent="0.2">
      <c r="B380" s="9"/>
      <c r="E380" s="10">
        <f>SUM(E373:E379)</f>
        <v>2792.0199999999995</v>
      </c>
    </row>
    <row r="382" spans="2:5" x14ac:dyDescent="0.2">
      <c r="B382" s="7" t="s">
        <v>10</v>
      </c>
    </row>
    <row r="383" spans="2:5" x14ac:dyDescent="0.2">
      <c r="B383" s="11" t="s">
        <v>11</v>
      </c>
      <c r="C383" s="12">
        <v>26.31</v>
      </c>
    </row>
    <row r="385" spans="2:5" x14ac:dyDescent="0.2">
      <c r="B385" t="s">
        <v>3</v>
      </c>
      <c r="E385" s="8">
        <v>684.36</v>
      </c>
    </row>
    <row r="386" spans="2:5" x14ac:dyDescent="0.2">
      <c r="B386" t="s">
        <v>4</v>
      </c>
      <c r="E386" s="8">
        <f>C368*C383</f>
        <v>157.85999999999999</v>
      </c>
    </row>
    <row r="387" spans="2:5" x14ac:dyDescent="0.2">
      <c r="B387" t="s">
        <v>5</v>
      </c>
      <c r="E387" s="8">
        <v>546.41</v>
      </c>
    </row>
    <row r="388" spans="2:5" x14ac:dyDescent="0.2">
      <c r="B388" t="s">
        <v>6</v>
      </c>
      <c r="E388" s="8">
        <v>305.52999999999997</v>
      </c>
    </row>
    <row r="389" spans="2:5" x14ac:dyDescent="0.2">
      <c r="B389" t="s">
        <v>7</v>
      </c>
      <c r="E389" s="8">
        <v>194.71</v>
      </c>
    </row>
    <row r="390" spans="2:5" ht="14.25" x14ac:dyDescent="0.2">
      <c r="B390" s="9"/>
      <c r="E390" s="13">
        <f>SUM(E385:E389)</f>
        <v>1888.8700000000001</v>
      </c>
    </row>
    <row r="392" spans="2:5" x14ac:dyDescent="0.2">
      <c r="B392" s="14" t="s">
        <v>12</v>
      </c>
    </row>
    <row r="393" spans="2:5" x14ac:dyDescent="0.2">
      <c r="B393" t="s">
        <v>13</v>
      </c>
      <c r="E393" s="8">
        <v>38.44</v>
      </c>
    </row>
    <row r="394" spans="2:5" x14ac:dyDescent="0.2">
      <c r="B394" t="s">
        <v>14</v>
      </c>
      <c r="E394" s="8">
        <v>92.14</v>
      </c>
    </row>
    <row r="395" spans="2:5" x14ac:dyDescent="0.2">
      <c r="B395" t="s">
        <v>15</v>
      </c>
      <c r="E395" s="8">
        <v>96.13</v>
      </c>
    </row>
    <row r="396" spans="2:5" x14ac:dyDescent="0.2">
      <c r="B396" t="s">
        <v>16</v>
      </c>
      <c r="E396" s="8">
        <v>131.66</v>
      </c>
    </row>
    <row r="398" spans="2:5" x14ac:dyDescent="0.2">
      <c r="B398" s="14" t="s">
        <v>17</v>
      </c>
    </row>
    <row r="399" spans="2:5" x14ac:dyDescent="0.2">
      <c r="B399" t="s">
        <v>18</v>
      </c>
      <c r="E399" s="8">
        <v>56.25</v>
      </c>
    </row>
    <row r="400" spans="2:5" x14ac:dyDescent="0.2">
      <c r="B400" t="s">
        <v>19</v>
      </c>
      <c r="E400" s="8">
        <v>18.77</v>
      </c>
    </row>
    <row r="401" spans="2:9" x14ac:dyDescent="0.2">
      <c r="B401" t="s">
        <v>20</v>
      </c>
      <c r="E401" s="8">
        <v>70.31</v>
      </c>
    </row>
    <row r="402" spans="2:9" x14ac:dyDescent="0.2">
      <c r="B402" t="s">
        <v>21</v>
      </c>
      <c r="E402" s="8">
        <v>23.46</v>
      </c>
    </row>
    <row r="403" spans="2:9" ht="13.5" thickBot="1" x14ac:dyDescent="0.25"/>
    <row r="404" spans="2:9" ht="16.5" thickTop="1" thickBot="1" x14ac:dyDescent="0.3">
      <c r="B404" s="5" t="s">
        <v>68</v>
      </c>
      <c r="E404" s="15">
        <f>12*E380+2*E390</f>
        <v>37281.979999999989</v>
      </c>
    </row>
    <row r="405" spans="2:9" ht="23.25" thickTop="1" x14ac:dyDescent="0.2">
      <c r="B405" s="16" t="s">
        <v>23</v>
      </c>
    </row>
    <row r="407" spans="2:9" x14ac:dyDescent="0.2">
      <c r="B407" s="17"/>
      <c r="C407" s="17"/>
      <c r="D407" s="17"/>
      <c r="E407" s="17"/>
      <c r="F407" s="17"/>
      <c r="G407" s="17"/>
      <c r="H407" s="17"/>
      <c r="I407" s="17"/>
    </row>
    <row r="409" spans="2:9" ht="20.25" x14ac:dyDescent="0.3">
      <c r="B409" s="1" t="s">
        <v>24</v>
      </c>
    </row>
    <row r="411" spans="2:9" x14ac:dyDescent="0.2">
      <c r="B411" s="2" t="s">
        <v>0</v>
      </c>
      <c r="C411" s="18">
        <v>5</v>
      </c>
    </row>
    <row r="412" spans="2:9" x14ac:dyDescent="0.2">
      <c r="B412" s="2"/>
      <c r="C412" s="4"/>
    </row>
    <row r="413" spans="2:9" x14ac:dyDescent="0.2">
      <c r="B413" s="5" t="s">
        <v>25</v>
      </c>
      <c r="C413" s="6">
        <v>42.65</v>
      </c>
    </row>
    <row r="414" spans="2:9" x14ac:dyDescent="0.2">
      <c r="B414" s="2"/>
    </row>
    <row r="415" spans="2:9" x14ac:dyDescent="0.2">
      <c r="B415" s="19" t="s">
        <v>2</v>
      </c>
      <c r="C415" s="20"/>
      <c r="D415" s="20"/>
      <c r="E415" s="21" t="s">
        <v>24</v>
      </c>
      <c r="F415" s="22"/>
      <c r="G415" s="20"/>
      <c r="H415" s="22"/>
      <c r="I415" s="22"/>
    </row>
    <row r="416" spans="2:9" x14ac:dyDescent="0.2">
      <c r="B416" t="s">
        <v>3</v>
      </c>
      <c r="E416" s="23">
        <v>1109.05</v>
      </c>
      <c r="F416" s="8"/>
      <c r="G416" s="24"/>
      <c r="H416" s="25"/>
      <c r="I416" s="26"/>
    </row>
    <row r="417" spans="2:9" x14ac:dyDescent="0.2">
      <c r="B417" t="s">
        <v>4</v>
      </c>
      <c r="E417" s="23">
        <f>C411*C413</f>
        <v>213.25</v>
      </c>
      <c r="F417" s="8"/>
      <c r="G417" s="24"/>
      <c r="H417" s="25"/>
      <c r="I417" s="26"/>
    </row>
    <row r="418" spans="2:9" x14ac:dyDescent="0.2">
      <c r="B418" t="s">
        <v>5</v>
      </c>
      <c r="E418" s="23">
        <v>546.41</v>
      </c>
      <c r="F418" s="8"/>
      <c r="G418" s="24"/>
      <c r="H418" s="25"/>
      <c r="I418" s="26"/>
    </row>
    <row r="419" spans="2:9" x14ac:dyDescent="0.2">
      <c r="B419" t="s">
        <v>6</v>
      </c>
      <c r="E419" s="23">
        <v>305.52999999999997</v>
      </c>
      <c r="F419" s="8"/>
      <c r="G419" s="24"/>
      <c r="H419" s="25"/>
      <c r="I419" s="26"/>
    </row>
    <row r="420" spans="2:9" x14ac:dyDescent="0.2">
      <c r="B420" t="s">
        <v>7</v>
      </c>
      <c r="E420" s="23">
        <v>194.71</v>
      </c>
      <c r="F420" s="8"/>
      <c r="G420" s="24"/>
      <c r="H420" s="25"/>
      <c r="I420" s="26"/>
    </row>
    <row r="421" spans="2:9" x14ac:dyDescent="0.2">
      <c r="B421" t="s">
        <v>8</v>
      </c>
      <c r="E421" s="23">
        <v>21.6</v>
      </c>
      <c r="F421" s="8"/>
      <c r="G421" s="24"/>
      <c r="H421" s="25"/>
      <c r="I421" s="26"/>
    </row>
    <row r="422" spans="2:9" x14ac:dyDescent="0.2">
      <c r="B422" t="s">
        <v>9</v>
      </c>
      <c r="E422" s="23">
        <v>358.82</v>
      </c>
      <c r="F422" s="8"/>
      <c r="G422" s="24"/>
      <c r="H422" s="25"/>
      <c r="I422" s="26"/>
    </row>
    <row r="423" spans="2:9" ht="15" x14ac:dyDescent="0.25">
      <c r="B423" s="9"/>
      <c r="C423" s="9"/>
      <c r="D423" s="9"/>
      <c r="E423" s="27">
        <f>SUM(E416:E422)</f>
        <v>2749.37</v>
      </c>
      <c r="F423" s="28"/>
      <c r="G423" s="29"/>
      <c r="H423" s="30"/>
      <c r="I423" s="30"/>
    </row>
    <row r="425" spans="2:9" x14ac:dyDescent="0.2">
      <c r="B425" s="5" t="s">
        <v>26</v>
      </c>
      <c r="C425" s="6">
        <v>26.31</v>
      </c>
      <c r="D425" s="5"/>
      <c r="E425" s="5" t="s">
        <v>27</v>
      </c>
      <c r="F425" s="6">
        <v>684.36</v>
      </c>
    </row>
    <row r="427" spans="2:9" x14ac:dyDescent="0.2">
      <c r="B427" s="31" t="s">
        <v>10</v>
      </c>
      <c r="D427" s="20"/>
      <c r="E427" s="32" t="s">
        <v>28</v>
      </c>
      <c r="F427" s="22" t="s">
        <v>29</v>
      </c>
      <c r="G427" s="22"/>
      <c r="H427" s="22"/>
      <c r="I427" s="22"/>
    </row>
    <row r="428" spans="2:9" x14ac:dyDescent="0.2">
      <c r="B428" t="s">
        <v>3</v>
      </c>
      <c r="E428" s="8">
        <v>684.36</v>
      </c>
      <c r="F428" s="33">
        <v>0</v>
      </c>
      <c r="H428" s="25"/>
      <c r="I428" s="26"/>
    </row>
    <row r="429" spans="2:9" x14ac:dyDescent="0.2">
      <c r="B429" t="s">
        <v>4</v>
      </c>
      <c r="E429" s="8">
        <f>C411*C425</f>
        <v>131.54999999999998</v>
      </c>
      <c r="F429" s="33">
        <v>0</v>
      </c>
      <c r="H429" s="25"/>
      <c r="I429" s="26"/>
    </row>
    <row r="430" spans="2:9" x14ac:dyDescent="0.2">
      <c r="B430" t="s">
        <v>5</v>
      </c>
      <c r="E430" s="8">
        <v>546.41</v>
      </c>
      <c r="F430" s="33">
        <v>0</v>
      </c>
      <c r="H430" s="25"/>
      <c r="I430" s="26"/>
    </row>
    <row r="431" spans="2:9" ht="14.25" x14ac:dyDescent="0.2">
      <c r="B431" t="s">
        <v>6</v>
      </c>
      <c r="C431" s="9"/>
      <c r="E431" s="8">
        <v>305.52999999999997</v>
      </c>
      <c r="F431" s="33">
        <v>0</v>
      </c>
      <c r="H431" s="25"/>
      <c r="I431" s="26"/>
    </row>
    <row r="432" spans="2:9" x14ac:dyDescent="0.2">
      <c r="B432" t="s">
        <v>7</v>
      </c>
      <c r="E432" s="8">
        <v>194.71</v>
      </c>
      <c r="F432" s="33">
        <v>0</v>
      </c>
      <c r="H432" s="25"/>
      <c r="I432" s="26"/>
    </row>
    <row r="433" spans="2:9" ht="15" x14ac:dyDescent="0.25">
      <c r="B433" s="9"/>
      <c r="D433" s="9"/>
      <c r="E433" s="28">
        <f>SUM(E428:E432)</f>
        <v>1862.56</v>
      </c>
      <c r="F433" s="34">
        <f>SUM(F428:F432)</f>
        <v>0</v>
      </c>
      <c r="G433" s="9"/>
      <c r="H433" s="9"/>
      <c r="I433" s="30"/>
    </row>
    <row r="435" spans="2:9" x14ac:dyDescent="0.2">
      <c r="B435" s="14" t="s">
        <v>12</v>
      </c>
      <c r="D435" s="20"/>
      <c r="E435" s="32" t="s">
        <v>24</v>
      </c>
      <c r="F435" s="22"/>
      <c r="G435" s="22"/>
      <c r="H435" s="22"/>
      <c r="I435" s="22"/>
    </row>
    <row r="436" spans="2:9" x14ac:dyDescent="0.2">
      <c r="B436" t="s">
        <v>13</v>
      </c>
      <c r="E436" s="35">
        <v>38.44</v>
      </c>
      <c r="F436" s="8"/>
      <c r="G436" s="36"/>
      <c r="H436" s="25"/>
      <c r="I436" s="26"/>
    </row>
    <row r="437" spans="2:9" x14ac:dyDescent="0.2">
      <c r="B437" t="s">
        <v>14</v>
      </c>
      <c r="E437" s="35">
        <v>92.14</v>
      </c>
      <c r="F437" s="8"/>
      <c r="G437" s="36"/>
      <c r="H437" s="25"/>
      <c r="I437" s="26"/>
    </row>
    <row r="438" spans="2:9" x14ac:dyDescent="0.2">
      <c r="B438" t="s">
        <v>15</v>
      </c>
      <c r="E438" s="35">
        <v>96.13</v>
      </c>
      <c r="F438" s="8"/>
      <c r="G438" s="36"/>
      <c r="H438" s="25"/>
      <c r="I438" s="26"/>
    </row>
    <row r="439" spans="2:9" x14ac:dyDescent="0.2">
      <c r="B439" t="s">
        <v>16</v>
      </c>
      <c r="E439" s="35">
        <v>131.66</v>
      </c>
      <c r="F439" s="8"/>
      <c r="G439" s="36"/>
      <c r="H439" s="25"/>
      <c r="I439" s="26"/>
    </row>
    <row r="441" spans="2:9" x14ac:dyDescent="0.2">
      <c r="B441" s="14" t="s">
        <v>17</v>
      </c>
      <c r="D441" s="20"/>
      <c r="E441" s="32" t="s">
        <v>24</v>
      </c>
      <c r="F441" s="22"/>
      <c r="G441" s="22"/>
      <c r="H441" s="22"/>
      <c r="I441" s="22"/>
    </row>
    <row r="442" spans="2:9" x14ac:dyDescent="0.2">
      <c r="B442" t="s">
        <v>18</v>
      </c>
      <c r="E442" s="35">
        <v>56.25</v>
      </c>
      <c r="F442" s="8"/>
      <c r="H442" s="25"/>
      <c r="I442" s="26"/>
    </row>
    <row r="443" spans="2:9" x14ac:dyDescent="0.2">
      <c r="B443" t="s">
        <v>19</v>
      </c>
      <c r="E443" s="35">
        <v>18.77</v>
      </c>
      <c r="F443" s="8"/>
      <c r="H443" s="25"/>
      <c r="I443" s="26"/>
    </row>
    <row r="444" spans="2:9" x14ac:dyDescent="0.2">
      <c r="B444" t="s">
        <v>20</v>
      </c>
      <c r="E444" s="35">
        <v>70.31</v>
      </c>
      <c r="F444" s="8"/>
      <c r="H444" s="25"/>
      <c r="I444" s="26"/>
    </row>
    <row r="445" spans="2:9" x14ac:dyDescent="0.2">
      <c r="B445" t="s">
        <v>21</v>
      </c>
      <c r="E445" s="35">
        <v>23.46</v>
      </c>
      <c r="F445" s="37"/>
      <c r="H445" s="25"/>
      <c r="I445" s="26"/>
    </row>
    <row r="446" spans="2:9" ht="13.5" thickBot="1" x14ac:dyDescent="0.25"/>
    <row r="447" spans="2:9" ht="16.5" thickTop="1" thickBot="1" x14ac:dyDescent="0.3">
      <c r="B447" s="5" t="s">
        <v>30</v>
      </c>
      <c r="E447" s="15">
        <f>12*E423+2*E433</f>
        <v>36717.560000000005</v>
      </c>
    </row>
    <row r="448" spans="2:9" ht="24" thickTop="1" thickBot="1" x14ac:dyDescent="0.25">
      <c r="B448" s="16" t="s">
        <v>23</v>
      </c>
      <c r="E448" s="38"/>
    </row>
    <row r="449" spans="1:11" ht="13.5" thickTop="1" x14ac:dyDescent="0.2">
      <c r="E449" s="38"/>
      <c r="F449" s="75" t="s">
        <v>31</v>
      </c>
      <c r="G449" s="40">
        <f>E452/E447</f>
        <v>0.9492733177259054</v>
      </c>
      <c r="H449" s="76" t="s">
        <v>32</v>
      </c>
    </row>
    <row r="450" spans="1:11" ht="13.5" thickBot="1" x14ac:dyDescent="0.25">
      <c r="E450" s="38"/>
      <c r="F450" s="42">
        <f>E447-E452</f>
        <v>1862.5600000000049</v>
      </c>
      <c r="G450" s="43"/>
      <c r="H450" s="44">
        <f>1-G449</f>
        <v>5.0726682274094603E-2</v>
      </c>
    </row>
    <row r="451" spans="1:11" ht="14.25" thickTop="1" thickBot="1" x14ac:dyDescent="0.25">
      <c r="E451" s="38"/>
    </row>
    <row r="452" spans="1:11" ht="16.5" thickTop="1" thickBot="1" x14ac:dyDescent="0.3">
      <c r="B452" s="11" t="s">
        <v>33</v>
      </c>
      <c r="C452" s="11"/>
      <c r="D452" s="11"/>
      <c r="E452" s="45">
        <f>12*E423+E433</f>
        <v>34855</v>
      </c>
      <c r="K452" s="36"/>
    </row>
    <row r="453" spans="1:11" ht="23.25" thickTop="1" x14ac:dyDescent="0.2">
      <c r="B453" s="16" t="s">
        <v>23</v>
      </c>
    </row>
    <row r="454" spans="1:11" x14ac:dyDescent="0.2">
      <c r="K454" s="46"/>
    </row>
    <row r="455" spans="1:11" hidden="1" x14ac:dyDescent="0.2">
      <c r="C455" s="26">
        <f>E447/1568</f>
        <v>23.416811224489798</v>
      </c>
      <c r="D455" s="26">
        <f>E447/1680</f>
        <v>21.855690476190478</v>
      </c>
      <c r="E455" s="26">
        <f>E452/1680</f>
        <v>20.74702380952381</v>
      </c>
      <c r="F455">
        <f>E455/C455</f>
        <v>0.88598842987751181</v>
      </c>
      <c r="G455">
        <f>D455/C455</f>
        <v>0.93333333333333335</v>
      </c>
      <c r="H455">
        <f>E452/E559</f>
        <v>0.88271121882779591</v>
      </c>
      <c r="K455" s="46"/>
    </row>
    <row r="456" spans="1:11" ht="13.5" thickBot="1" x14ac:dyDescent="0.25">
      <c r="C456" s="26"/>
      <c r="D456" s="26"/>
      <c r="E456" s="26"/>
      <c r="K456" s="46"/>
    </row>
    <row r="457" spans="1:11" ht="15.75" thickTop="1" x14ac:dyDescent="0.25">
      <c r="B457" s="47" t="s">
        <v>34</v>
      </c>
      <c r="C457" s="48" t="s">
        <v>35</v>
      </c>
      <c r="D457" s="49" t="s">
        <v>36</v>
      </c>
      <c r="E457" s="50"/>
      <c r="F457" s="50"/>
      <c r="G457" s="51"/>
      <c r="H457" s="52">
        <f>1-G455</f>
        <v>6.6666666666666652E-2</v>
      </c>
      <c r="K457" s="46"/>
    </row>
    <row r="458" spans="1:11" ht="15" x14ac:dyDescent="0.25">
      <c r="B458" s="47" t="s">
        <v>37</v>
      </c>
      <c r="C458" s="53"/>
      <c r="D458" s="54"/>
      <c r="E458" s="54"/>
      <c r="F458" s="54"/>
      <c r="G458" s="54"/>
      <c r="H458" s="55"/>
      <c r="K458" s="46"/>
    </row>
    <row r="459" spans="1:11" ht="15.75" thickBot="1" x14ac:dyDescent="0.3">
      <c r="B459" s="47" t="s">
        <v>38</v>
      </c>
      <c r="C459" s="56" t="s">
        <v>39</v>
      </c>
      <c r="D459" s="57" t="s">
        <v>40</v>
      </c>
      <c r="E459" s="58"/>
      <c r="F459" s="58"/>
      <c r="G459" s="59"/>
      <c r="H459" s="60">
        <f>1-F455</f>
        <v>0.11401157012248819</v>
      </c>
      <c r="K459" s="46"/>
    </row>
    <row r="460" spans="1:11" ht="13.5" thickTop="1" x14ac:dyDescent="0.2"/>
    <row r="462" spans="1:11" ht="13.5" thickBot="1" x14ac:dyDescent="0.25"/>
    <row r="463" spans="1:11" s="65" customFormat="1" ht="21.75" thickTop="1" thickBot="1" x14ac:dyDescent="0.35">
      <c r="A463"/>
      <c r="B463" s="61" t="s">
        <v>41</v>
      </c>
      <c r="C463" s="62"/>
      <c r="D463" s="62"/>
      <c r="E463" s="62"/>
      <c r="F463" s="63">
        <f>E559-E452</f>
        <v>4631.3000000000029</v>
      </c>
      <c r="G463" s="62"/>
      <c r="H463" s="64">
        <f>1-H455</f>
        <v>0.11728878117220409</v>
      </c>
    </row>
    <row r="464" spans="1:11" ht="13.5" thickTop="1" x14ac:dyDescent="0.2"/>
    <row r="465" spans="1:9" ht="20.25" x14ac:dyDescent="0.3">
      <c r="A465" s="65"/>
      <c r="B465" s="17"/>
      <c r="C465" s="17"/>
      <c r="D465" s="17"/>
      <c r="E465" s="17"/>
      <c r="F465" s="17"/>
      <c r="G465" s="17"/>
      <c r="H465" s="17"/>
      <c r="I465" s="17"/>
    </row>
    <row r="467" spans="1:9" ht="22.5" customHeight="1" x14ac:dyDescent="0.3">
      <c r="B467" s="1" t="s">
        <v>42</v>
      </c>
    </row>
    <row r="469" spans="1:9" x14ac:dyDescent="0.2">
      <c r="B469" s="2" t="s">
        <v>0</v>
      </c>
      <c r="C469" s="3">
        <v>5</v>
      </c>
    </row>
    <row r="470" spans="1:9" x14ac:dyDescent="0.2">
      <c r="B470" s="2"/>
      <c r="C470" s="4"/>
    </row>
    <row r="471" spans="1:9" x14ac:dyDescent="0.2">
      <c r="B471" s="5" t="s">
        <v>1</v>
      </c>
      <c r="C471" s="6">
        <v>42.65</v>
      </c>
    </row>
    <row r="472" spans="1:9" x14ac:dyDescent="0.2">
      <c r="B472" s="2"/>
    </row>
    <row r="473" spans="1:9" x14ac:dyDescent="0.2">
      <c r="B473" s="7" t="s">
        <v>2</v>
      </c>
    </row>
    <row r="474" spans="1:9" x14ac:dyDescent="0.2">
      <c r="B474" t="s">
        <v>3</v>
      </c>
      <c r="E474" s="8">
        <v>1109.05</v>
      </c>
    </row>
    <row r="475" spans="1:9" x14ac:dyDescent="0.2">
      <c r="B475" t="s">
        <v>4</v>
      </c>
      <c r="E475" s="8">
        <f>C469*C471</f>
        <v>213.25</v>
      </c>
    </row>
    <row r="476" spans="1:9" x14ac:dyDescent="0.2">
      <c r="B476" t="s">
        <v>5</v>
      </c>
      <c r="E476" s="8">
        <v>546.41</v>
      </c>
    </row>
    <row r="477" spans="1:9" x14ac:dyDescent="0.2">
      <c r="B477" t="s">
        <v>6</v>
      </c>
      <c r="E477" s="8">
        <v>305.52999999999997</v>
      </c>
    </row>
    <row r="478" spans="1:9" x14ac:dyDescent="0.2">
      <c r="B478" t="s">
        <v>7</v>
      </c>
      <c r="E478" s="8">
        <v>194.71</v>
      </c>
    </row>
    <row r="479" spans="1:9" x14ac:dyDescent="0.2">
      <c r="B479" t="s">
        <v>8</v>
      </c>
      <c r="E479" s="8">
        <v>21.6</v>
      </c>
    </row>
    <row r="480" spans="1:9" x14ac:dyDescent="0.2">
      <c r="B480" t="s">
        <v>9</v>
      </c>
      <c r="E480" s="8">
        <v>358.82</v>
      </c>
    </row>
    <row r="481" spans="2:5" ht="14.25" x14ac:dyDescent="0.2">
      <c r="B481" s="9"/>
      <c r="E481" s="10">
        <f>SUM(E474:E480)</f>
        <v>2749.37</v>
      </c>
    </row>
    <row r="483" spans="2:5" x14ac:dyDescent="0.2">
      <c r="B483" s="7" t="s">
        <v>10</v>
      </c>
    </row>
    <row r="484" spans="2:5" x14ac:dyDescent="0.2">
      <c r="B484" s="11" t="s">
        <v>11</v>
      </c>
      <c r="C484" s="12">
        <v>26.31</v>
      </c>
    </row>
    <row r="486" spans="2:5" x14ac:dyDescent="0.2">
      <c r="B486" t="s">
        <v>3</v>
      </c>
      <c r="E486" s="8">
        <v>684.36</v>
      </c>
    </row>
    <row r="487" spans="2:5" x14ac:dyDescent="0.2">
      <c r="B487" t="s">
        <v>4</v>
      </c>
      <c r="E487" s="8">
        <f>C469*C484</f>
        <v>131.54999999999998</v>
      </c>
    </row>
    <row r="488" spans="2:5" x14ac:dyDescent="0.2">
      <c r="B488" t="s">
        <v>5</v>
      </c>
      <c r="E488" s="8">
        <v>546.41</v>
      </c>
    </row>
    <row r="489" spans="2:5" x14ac:dyDescent="0.2">
      <c r="B489" t="s">
        <v>6</v>
      </c>
      <c r="E489" s="8">
        <v>305.52999999999997</v>
      </c>
    </row>
    <row r="490" spans="2:5" x14ac:dyDescent="0.2">
      <c r="B490" t="s">
        <v>7</v>
      </c>
      <c r="E490" s="8">
        <v>194.71</v>
      </c>
    </row>
    <row r="491" spans="2:5" ht="14.25" x14ac:dyDescent="0.2">
      <c r="B491" s="9"/>
      <c r="E491" s="13">
        <f>SUM(E486:E490)</f>
        <v>1862.56</v>
      </c>
    </row>
    <row r="493" spans="2:5" x14ac:dyDescent="0.2">
      <c r="B493" s="14" t="s">
        <v>12</v>
      </c>
    </row>
    <row r="494" spans="2:5" x14ac:dyDescent="0.2">
      <c r="B494" t="s">
        <v>13</v>
      </c>
      <c r="E494" s="8">
        <v>38.44</v>
      </c>
    </row>
    <row r="495" spans="2:5" x14ac:dyDescent="0.2">
      <c r="B495" t="s">
        <v>14</v>
      </c>
      <c r="E495" s="8">
        <v>92.14</v>
      </c>
    </row>
    <row r="496" spans="2:5" x14ac:dyDescent="0.2">
      <c r="B496" t="s">
        <v>15</v>
      </c>
      <c r="E496" s="8">
        <v>96.13</v>
      </c>
    </row>
    <row r="497" spans="2:5" x14ac:dyDescent="0.2">
      <c r="B497" t="s">
        <v>16</v>
      </c>
      <c r="E497" s="8">
        <v>131.66</v>
      </c>
    </row>
    <row r="499" spans="2:5" x14ac:dyDescent="0.2">
      <c r="B499" s="14" t="s">
        <v>17</v>
      </c>
    </row>
    <row r="500" spans="2:5" x14ac:dyDescent="0.2">
      <c r="B500" t="s">
        <v>18</v>
      </c>
      <c r="E500" s="8">
        <v>56.25</v>
      </c>
    </row>
    <row r="501" spans="2:5" x14ac:dyDescent="0.2">
      <c r="B501" t="s">
        <v>19</v>
      </c>
      <c r="E501" s="8">
        <v>18.77</v>
      </c>
    </row>
    <row r="502" spans="2:5" x14ac:dyDescent="0.2">
      <c r="B502" t="s">
        <v>20</v>
      </c>
      <c r="E502" s="8">
        <v>70.31</v>
      </c>
    </row>
    <row r="503" spans="2:5" x14ac:dyDescent="0.2">
      <c r="B503" t="s">
        <v>21</v>
      </c>
      <c r="E503" s="8">
        <v>23.46</v>
      </c>
    </row>
    <row r="504" spans="2:5" ht="13.5" thickBot="1" x14ac:dyDescent="0.25"/>
    <row r="505" spans="2:5" ht="16.5" thickTop="1" thickBot="1" x14ac:dyDescent="0.3">
      <c r="B505" s="5" t="s">
        <v>43</v>
      </c>
      <c r="E505" s="15">
        <f>12*E481+2*E491</f>
        <v>36717.560000000005</v>
      </c>
    </row>
    <row r="506" spans="2:5" ht="23.25" thickTop="1" x14ac:dyDescent="0.2">
      <c r="B506" s="16" t="s">
        <v>23</v>
      </c>
    </row>
    <row r="508" spans="2:5" ht="13.5" thickBot="1" x14ac:dyDescent="0.25"/>
    <row r="509" spans="2:5" ht="16.5" thickTop="1" thickBot="1" x14ac:dyDescent="0.3">
      <c r="B509" s="11" t="s">
        <v>44</v>
      </c>
      <c r="C509" s="11"/>
      <c r="E509" s="45">
        <f>E564-E505</f>
        <v>1184.2899999999936</v>
      </c>
    </row>
    <row r="510" spans="2:5" ht="52.5" customHeight="1" thickTop="1" x14ac:dyDescent="0.2">
      <c r="B510" s="16" t="s">
        <v>45</v>
      </c>
    </row>
    <row r="513" spans="1:9" x14ac:dyDescent="0.2">
      <c r="B513" s="17"/>
      <c r="C513" s="17"/>
      <c r="D513" s="17"/>
      <c r="E513" s="17"/>
      <c r="F513" s="17"/>
      <c r="G513" s="17"/>
      <c r="H513" s="17"/>
      <c r="I513" s="17"/>
    </row>
    <row r="515" spans="1:9" ht="22.5" customHeight="1" x14ac:dyDescent="0.3">
      <c r="B515" s="1" t="s">
        <v>46</v>
      </c>
    </row>
    <row r="517" spans="1:9" x14ac:dyDescent="0.2">
      <c r="B517" s="2" t="s">
        <v>0</v>
      </c>
      <c r="C517" s="77">
        <v>5</v>
      </c>
    </row>
    <row r="518" spans="1:9" x14ac:dyDescent="0.2">
      <c r="B518" s="2"/>
    </row>
    <row r="519" spans="1:9" x14ac:dyDescent="0.2">
      <c r="B519" s="5" t="s">
        <v>47</v>
      </c>
      <c r="C519" s="5">
        <v>44.65</v>
      </c>
    </row>
    <row r="520" spans="1:9" x14ac:dyDescent="0.2">
      <c r="B520" s="2"/>
    </row>
    <row r="521" spans="1:9" x14ac:dyDescent="0.2">
      <c r="B521" s="11" t="s">
        <v>48</v>
      </c>
      <c r="C521" s="11">
        <v>42.65</v>
      </c>
    </row>
    <row r="523" spans="1:9" s="20" customFormat="1" x14ac:dyDescent="0.2">
      <c r="A523"/>
      <c r="E523" s="21" t="s">
        <v>49</v>
      </c>
      <c r="F523" s="22" t="s">
        <v>50</v>
      </c>
      <c r="H523" s="22" t="s">
        <v>51</v>
      </c>
      <c r="I523" s="22" t="s">
        <v>52</v>
      </c>
    </row>
    <row r="524" spans="1:9" x14ac:dyDescent="0.2">
      <c r="B524" t="s">
        <v>3</v>
      </c>
      <c r="E524" s="8">
        <v>1161.3</v>
      </c>
      <c r="F524" s="8">
        <v>1109.05</v>
      </c>
      <c r="G524" s="24">
        <f t="shared" ref="G524:G530" si="0">F524/E524</f>
        <v>0.95500731938344963</v>
      </c>
      <c r="H524" s="25">
        <f t="shared" ref="H524:H530" si="1">1-G524</f>
        <v>4.4992680616550373E-2</v>
      </c>
      <c r="I524" s="26">
        <f t="shared" ref="I524:I531" si="2">E524-F524</f>
        <v>52.25</v>
      </c>
    </row>
    <row r="525" spans="1:9" x14ac:dyDescent="0.2">
      <c r="A525" s="20"/>
      <c r="B525" t="s">
        <v>4</v>
      </c>
      <c r="E525" s="8">
        <f>C519*C517</f>
        <v>223.25</v>
      </c>
      <c r="F525" s="8">
        <f>C517*C521</f>
        <v>213.25</v>
      </c>
      <c r="G525" s="24">
        <f t="shared" si="0"/>
        <v>0.95520716685330342</v>
      </c>
      <c r="H525" s="25">
        <f t="shared" si="1"/>
        <v>4.4792833146696576E-2</v>
      </c>
      <c r="I525" s="26">
        <f t="shared" si="2"/>
        <v>10</v>
      </c>
    </row>
    <row r="526" spans="1:9" x14ac:dyDescent="0.2">
      <c r="B526" t="s">
        <v>5</v>
      </c>
      <c r="E526" s="8">
        <v>575.16</v>
      </c>
      <c r="F526" s="8">
        <v>546.41</v>
      </c>
      <c r="G526" s="24">
        <f t="shared" si="0"/>
        <v>0.95001390917309969</v>
      </c>
      <c r="H526" s="25">
        <f t="shared" si="1"/>
        <v>4.9986090826900309E-2</v>
      </c>
      <c r="I526" s="26">
        <f t="shared" si="2"/>
        <v>28.75</v>
      </c>
    </row>
    <row r="527" spans="1:9" x14ac:dyDescent="0.2">
      <c r="B527" t="s">
        <v>6</v>
      </c>
      <c r="E527" s="8">
        <v>318.26</v>
      </c>
      <c r="F527" s="8">
        <v>305.52999999999997</v>
      </c>
      <c r="G527" s="24">
        <f t="shared" si="0"/>
        <v>0.96000125683403503</v>
      </c>
      <c r="H527" s="25">
        <f t="shared" si="1"/>
        <v>3.9998743165964967E-2</v>
      </c>
      <c r="I527" s="26">
        <f t="shared" si="2"/>
        <v>12.730000000000018</v>
      </c>
    </row>
    <row r="528" spans="1:9" x14ac:dyDescent="0.2">
      <c r="B528" t="s">
        <v>7</v>
      </c>
      <c r="E528" s="8">
        <v>202.82</v>
      </c>
      <c r="F528" s="8">
        <v>194.71</v>
      </c>
      <c r="G528" s="24">
        <f t="shared" si="0"/>
        <v>0.96001380534464065</v>
      </c>
      <c r="H528" s="25">
        <f t="shared" si="1"/>
        <v>3.9986194655359353E-2</v>
      </c>
      <c r="I528" s="26">
        <f t="shared" si="2"/>
        <v>8.1099999999999852</v>
      </c>
    </row>
    <row r="529" spans="1:9" x14ac:dyDescent="0.2">
      <c r="B529" t="s">
        <v>8</v>
      </c>
      <c r="E529" s="8">
        <v>22.5</v>
      </c>
      <c r="F529" s="8">
        <v>21.6</v>
      </c>
      <c r="G529" s="24">
        <f t="shared" si="0"/>
        <v>0.96000000000000008</v>
      </c>
      <c r="H529" s="25">
        <f t="shared" si="1"/>
        <v>3.9999999999999925E-2</v>
      </c>
      <c r="I529" s="26">
        <f t="shared" si="2"/>
        <v>0.89999999999999858</v>
      </c>
    </row>
    <row r="530" spans="1:9" x14ac:dyDescent="0.2">
      <c r="B530" t="s">
        <v>9</v>
      </c>
      <c r="E530" s="8">
        <v>373.77</v>
      </c>
      <c r="F530" s="8">
        <v>358.82</v>
      </c>
      <c r="G530" s="24">
        <f t="shared" si="0"/>
        <v>0.96000214035369347</v>
      </c>
      <c r="H530" s="25">
        <f t="shared" si="1"/>
        <v>3.9997859646306533E-2</v>
      </c>
      <c r="I530" s="26">
        <f t="shared" si="2"/>
        <v>14.949999999999989</v>
      </c>
    </row>
    <row r="531" spans="1:9" s="9" customFormat="1" ht="15" x14ac:dyDescent="0.25">
      <c r="A531"/>
      <c r="E531" s="28">
        <f>SUM(E524:E530)</f>
        <v>2877.0600000000004</v>
      </c>
      <c r="F531" s="28">
        <f>SUM(F524:F530)</f>
        <v>2749.37</v>
      </c>
      <c r="G531" s="29"/>
      <c r="H531" s="30"/>
      <c r="I531" s="30">
        <f t="shared" si="2"/>
        <v>127.69000000000051</v>
      </c>
    </row>
    <row r="532" spans="1:9" x14ac:dyDescent="0.2">
      <c r="E532" s="13"/>
      <c r="F532" s="13"/>
      <c r="G532" s="66"/>
      <c r="H532" s="74"/>
    </row>
    <row r="533" spans="1:9" ht="14.25" x14ac:dyDescent="0.2">
      <c r="A533" s="9"/>
      <c r="B533" s="5" t="s">
        <v>53</v>
      </c>
      <c r="C533" s="67">
        <v>44.65</v>
      </c>
      <c r="D533" s="5"/>
      <c r="E533" s="5" t="s">
        <v>54</v>
      </c>
      <c r="F533" s="67">
        <v>1161.3</v>
      </c>
    </row>
    <row r="534" spans="1:9" x14ac:dyDescent="0.2">
      <c r="C534" s="68"/>
      <c r="F534" s="68"/>
    </row>
    <row r="535" spans="1:9" x14ac:dyDescent="0.2">
      <c r="B535" s="11" t="s">
        <v>55</v>
      </c>
      <c r="C535" s="69">
        <v>23.98</v>
      </c>
      <c r="D535" s="11"/>
      <c r="E535" s="11" t="s">
        <v>56</v>
      </c>
      <c r="F535" s="69">
        <v>623.62</v>
      </c>
    </row>
    <row r="537" spans="1:9" s="20" customFormat="1" x14ac:dyDescent="0.2">
      <c r="A537"/>
      <c r="C537"/>
      <c r="E537" s="32" t="s">
        <v>57</v>
      </c>
      <c r="F537" s="22" t="s">
        <v>58</v>
      </c>
      <c r="G537" s="22"/>
      <c r="H537" s="22" t="s">
        <v>51</v>
      </c>
      <c r="I537" s="22" t="s">
        <v>52</v>
      </c>
    </row>
    <row r="538" spans="1:9" x14ac:dyDescent="0.2">
      <c r="B538" t="s">
        <v>3</v>
      </c>
      <c r="E538" s="8">
        <v>1161.3</v>
      </c>
      <c r="F538" s="8">
        <v>623.62</v>
      </c>
      <c r="G538">
        <f>F538/E538</f>
        <v>0.53700163609747698</v>
      </c>
      <c r="H538" s="25">
        <f>1-G538</f>
        <v>0.46299836390252302</v>
      </c>
      <c r="I538" s="26">
        <f t="shared" ref="I538:I543" si="3">E538-F538</f>
        <v>537.67999999999995</v>
      </c>
    </row>
    <row r="539" spans="1:9" x14ac:dyDescent="0.2">
      <c r="A539" s="20"/>
      <c r="B539" t="s">
        <v>4</v>
      </c>
      <c r="E539" s="8">
        <f>C517*C533</f>
        <v>223.25</v>
      </c>
      <c r="F539" s="8">
        <f>C517*C535</f>
        <v>119.9</v>
      </c>
      <c r="G539">
        <f>F539/E539</f>
        <v>0.53706606942889146</v>
      </c>
      <c r="H539" s="25">
        <f>1-G539</f>
        <v>0.46293393057110854</v>
      </c>
      <c r="I539" s="26">
        <f t="shared" si="3"/>
        <v>103.35</v>
      </c>
    </row>
    <row r="540" spans="1:9" x14ac:dyDescent="0.2">
      <c r="B540" t="s">
        <v>5</v>
      </c>
      <c r="E540" s="8">
        <v>575.16</v>
      </c>
      <c r="F540" s="8">
        <v>546.41</v>
      </c>
      <c r="G540">
        <f>F540/E540</f>
        <v>0.95001390917309969</v>
      </c>
      <c r="H540" s="25">
        <f>1-G540</f>
        <v>4.9986090826900309E-2</v>
      </c>
      <c r="I540" s="26">
        <f t="shared" si="3"/>
        <v>28.75</v>
      </c>
    </row>
    <row r="541" spans="1:9" ht="14.25" x14ac:dyDescent="0.2">
      <c r="B541" t="s">
        <v>6</v>
      </c>
      <c r="C541" s="9"/>
      <c r="E541" s="8">
        <v>318.26</v>
      </c>
      <c r="F541" s="8">
        <v>305.52999999999997</v>
      </c>
      <c r="G541">
        <f>F541/E541</f>
        <v>0.96000125683403503</v>
      </c>
      <c r="H541" s="25">
        <f>1-G541</f>
        <v>3.9998743165964967E-2</v>
      </c>
      <c r="I541" s="26">
        <f t="shared" si="3"/>
        <v>12.730000000000018</v>
      </c>
    </row>
    <row r="542" spans="1:9" x14ac:dyDescent="0.2">
      <c r="B542" t="s">
        <v>7</v>
      </c>
      <c r="E542" s="8">
        <v>202.82</v>
      </c>
      <c r="F542" s="8">
        <v>194.71</v>
      </c>
      <c r="G542">
        <f>F542/E542</f>
        <v>0.96001380534464065</v>
      </c>
      <c r="H542" s="25">
        <f>1-G542</f>
        <v>3.9986194655359353E-2</v>
      </c>
      <c r="I542" s="26">
        <f t="shared" si="3"/>
        <v>8.1099999999999852</v>
      </c>
    </row>
    <row r="543" spans="1:9" s="9" customFormat="1" ht="15" x14ac:dyDescent="0.25">
      <c r="A543"/>
      <c r="C543"/>
      <c r="E543" s="28">
        <f>SUM(E538:E542)</f>
        <v>2480.7900000000004</v>
      </c>
      <c r="F543" s="28">
        <f>SUM(F538:F542)</f>
        <v>1790.1699999999998</v>
      </c>
      <c r="I543" s="30">
        <f t="shared" si="3"/>
        <v>690.62000000000057</v>
      </c>
    </row>
    <row r="545" spans="1:9" ht="14.25" x14ac:dyDescent="0.2">
      <c r="A545" s="9"/>
    </row>
    <row r="546" spans="1:9" s="20" customFormat="1" x14ac:dyDescent="0.2">
      <c r="A546"/>
      <c r="B546" s="14" t="s">
        <v>12</v>
      </c>
      <c r="C546"/>
      <c r="E546" s="32" t="s">
        <v>49</v>
      </c>
      <c r="F546" s="22" t="s">
        <v>59</v>
      </c>
      <c r="G546" s="22"/>
      <c r="H546" s="22" t="s">
        <v>51</v>
      </c>
      <c r="I546" s="22" t="s">
        <v>52</v>
      </c>
    </row>
    <row r="547" spans="1:9" x14ac:dyDescent="0.2">
      <c r="B547" t="s">
        <v>13</v>
      </c>
      <c r="E547" s="8">
        <v>40.04</v>
      </c>
      <c r="F547" s="8">
        <v>38.44</v>
      </c>
      <c r="G547" s="36">
        <f>F547/E547</f>
        <v>0.96003996003995995</v>
      </c>
      <c r="H547" s="25">
        <f>1-G547</f>
        <v>3.996003996004005E-2</v>
      </c>
      <c r="I547" s="26">
        <f>E547-F547</f>
        <v>1.6000000000000014</v>
      </c>
    </row>
    <row r="548" spans="1:9" x14ac:dyDescent="0.2">
      <c r="A548" s="20"/>
      <c r="B548" t="s">
        <v>14</v>
      </c>
      <c r="E548" s="8">
        <v>95.97</v>
      </c>
      <c r="F548" s="8">
        <v>92.14</v>
      </c>
      <c r="G548" s="36">
        <f>F548/E548</f>
        <v>0.96009169532145466</v>
      </c>
      <c r="H548" s="25">
        <f>1-G548</f>
        <v>3.9908304678545337E-2</v>
      </c>
      <c r="I548" s="26">
        <f>E548-F548</f>
        <v>3.8299999999999983</v>
      </c>
    </row>
    <row r="549" spans="1:9" x14ac:dyDescent="0.2">
      <c r="B549" t="s">
        <v>15</v>
      </c>
      <c r="E549" s="8">
        <v>100.13</v>
      </c>
      <c r="F549" s="8">
        <v>96.13</v>
      </c>
      <c r="G549" s="36">
        <f>F549/E549</f>
        <v>0.96005193248776588</v>
      </c>
      <c r="H549" s="25">
        <f>1-G549</f>
        <v>3.994806751223412E-2</v>
      </c>
      <c r="I549" s="26">
        <f>E549-F549</f>
        <v>4</v>
      </c>
    </row>
    <row r="550" spans="1:9" x14ac:dyDescent="0.2">
      <c r="B550" t="s">
        <v>16</v>
      </c>
      <c r="E550" s="8">
        <v>137.13999999999999</v>
      </c>
      <c r="F550" s="8">
        <v>131.66</v>
      </c>
      <c r="G550" s="36">
        <f>F550/E550</f>
        <v>0.96004083418404562</v>
      </c>
      <c r="H550" s="25">
        <f>1-G550</f>
        <v>3.9959165815954378E-2</v>
      </c>
      <c r="I550" s="26">
        <f>E550-F550</f>
        <v>5.4799999999999898</v>
      </c>
    </row>
    <row r="552" spans="1:9" s="20" customFormat="1" x14ac:dyDescent="0.2">
      <c r="A552"/>
      <c r="B552" s="14" t="s">
        <v>17</v>
      </c>
      <c r="C552"/>
      <c r="E552" s="32" t="s">
        <v>49</v>
      </c>
      <c r="F552" s="22" t="s">
        <v>59</v>
      </c>
      <c r="G552" s="22"/>
      <c r="H552" s="22" t="s">
        <v>51</v>
      </c>
      <c r="I552" s="22" t="s">
        <v>52</v>
      </c>
    </row>
    <row r="553" spans="1:9" x14ac:dyDescent="0.2">
      <c r="B553" t="s">
        <v>18</v>
      </c>
      <c r="E553" s="8">
        <v>58.59</v>
      </c>
      <c r="F553" s="8">
        <v>56.25</v>
      </c>
      <c r="G553">
        <f>F553/E553</f>
        <v>0.96006144393241166</v>
      </c>
      <c r="H553" s="25">
        <f>1-G553</f>
        <v>3.9938556067588338E-2</v>
      </c>
      <c r="I553" s="26">
        <f>E553-F553</f>
        <v>2.3400000000000034</v>
      </c>
    </row>
    <row r="554" spans="1:9" x14ac:dyDescent="0.2">
      <c r="A554" s="20"/>
      <c r="B554" t="s">
        <v>19</v>
      </c>
      <c r="E554" s="8">
        <v>19.55</v>
      </c>
      <c r="F554" s="8">
        <v>18.77</v>
      </c>
      <c r="G554">
        <f>F554/E554</f>
        <v>0.96010230179028122</v>
      </c>
      <c r="H554" s="25">
        <f>1-G554</f>
        <v>3.9897698209718779E-2</v>
      </c>
      <c r="I554" s="26">
        <f>E554-F554</f>
        <v>0.78000000000000114</v>
      </c>
    </row>
    <row r="555" spans="1:9" x14ac:dyDescent="0.2">
      <c r="B555" t="s">
        <v>20</v>
      </c>
      <c r="E555" s="8">
        <v>73.23</v>
      </c>
      <c r="F555" s="8">
        <v>70.31</v>
      </c>
      <c r="G555">
        <f>F555/E555</f>
        <v>0.96012563157176023</v>
      </c>
      <c r="H555" s="25">
        <f>1-G555</f>
        <v>3.987436842823977E-2</v>
      </c>
      <c r="I555" s="26">
        <f>E555-F555</f>
        <v>2.9200000000000017</v>
      </c>
    </row>
    <row r="556" spans="1:9" x14ac:dyDescent="0.2">
      <c r="B556" t="s">
        <v>21</v>
      </c>
      <c r="E556" s="8">
        <v>24.43</v>
      </c>
      <c r="F556" s="37">
        <v>23.46</v>
      </c>
      <c r="G556">
        <f>F556/E556</f>
        <v>0.9602947196070406</v>
      </c>
      <c r="H556" s="25">
        <f>1-G556</f>
        <v>3.9705280392959397E-2</v>
      </c>
      <c r="I556" s="26">
        <f>E556-F556</f>
        <v>0.96999999999999886</v>
      </c>
    </row>
    <row r="558" spans="1:9" ht="13.5" thickBot="1" x14ac:dyDescent="0.25"/>
    <row r="559" spans="1:9" ht="16.5" thickTop="1" thickBot="1" x14ac:dyDescent="0.3">
      <c r="B559" s="5" t="s">
        <v>60</v>
      </c>
      <c r="E559" s="15">
        <f>12*E531+2*E543</f>
        <v>39486.300000000003</v>
      </c>
    </row>
    <row r="560" spans="1:9" ht="24" thickTop="1" thickBot="1" x14ac:dyDescent="0.25">
      <c r="B560" s="16" t="s">
        <v>23</v>
      </c>
      <c r="E560" s="38"/>
    </row>
    <row r="561" spans="2:8" ht="13.5" thickTop="1" x14ac:dyDescent="0.2">
      <c r="E561" s="38"/>
      <c r="F561" s="39" t="s">
        <v>31</v>
      </c>
      <c r="G561" s="71">
        <f>E564/E559</f>
        <v>0.95987342445354451</v>
      </c>
      <c r="H561" s="41" t="s">
        <v>32</v>
      </c>
    </row>
    <row r="562" spans="2:8" ht="13.5" thickBot="1" x14ac:dyDescent="0.25">
      <c r="E562" s="38"/>
      <c r="F562" s="42">
        <f>E559-E564</f>
        <v>1584.4500000000044</v>
      </c>
      <c r="G562" s="72"/>
      <c r="H562" s="44">
        <f>1-G561</f>
        <v>4.012657554645549E-2</v>
      </c>
    </row>
    <row r="563" spans="2:8" ht="14.25" thickTop="1" thickBot="1" x14ac:dyDescent="0.25">
      <c r="E563" s="38"/>
    </row>
    <row r="564" spans="2:8" ht="16.5" thickTop="1" thickBot="1" x14ac:dyDescent="0.3">
      <c r="B564" s="11" t="s">
        <v>61</v>
      </c>
      <c r="C564" s="11"/>
      <c r="D564" s="11"/>
      <c r="E564" s="45">
        <f>5*E531+7*F531+E543+F543</f>
        <v>37901.85</v>
      </c>
    </row>
    <row r="565" spans="2:8" ht="23.25" thickTop="1" x14ac:dyDescent="0.2">
      <c r="B565" s="16" t="s">
        <v>23</v>
      </c>
    </row>
  </sheetData>
  <dataValidations disablePrompts="1" count="1">
    <dataValidation type="list" allowBlank="1" showInputMessage="1" showErrorMessage="1" sqref="F411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463" max="16383" man="1"/>
    <brk id="51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46"/>
  </sheetPr>
  <dimension ref="A1:K567"/>
  <sheetViews>
    <sheetView topLeftCell="A12" zoomScaleNormal="100" workbookViewId="0">
      <selection activeCell="E31" sqref="E31"/>
    </sheetView>
  </sheetViews>
  <sheetFormatPr baseColWidth="10" defaultRowHeight="12.75" x14ac:dyDescent="0.2"/>
  <cols>
    <col min="2" max="2" width="33.42578125" bestFit="1" customWidth="1"/>
    <col min="4" max="4" width="13.7109375" customWidth="1"/>
    <col min="5" max="5" width="29.42578125" bestFit="1" customWidth="1"/>
    <col min="6" max="6" width="23.85546875" bestFit="1" customWidth="1"/>
    <col min="7" max="7" width="13.140625" hidden="1" customWidth="1"/>
    <col min="8" max="8" width="14.28515625" bestFit="1" customWidth="1"/>
    <col min="9" max="9" width="11.5703125" bestFit="1" customWidth="1"/>
  </cols>
  <sheetData>
    <row r="1" spans="1:6" ht="20.25" x14ac:dyDescent="0.3">
      <c r="B1" s="1" t="s">
        <v>89</v>
      </c>
      <c r="C1" s="82"/>
      <c r="D1" s="82"/>
      <c r="E1" s="82"/>
    </row>
    <row r="2" spans="1:6" x14ac:dyDescent="0.2">
      <c r="A2" s="94"/>
    </row>
    <row r="3" spans="1:6" x14ac:dyDescent="0.2">
      <c r="B3" s="2" t="s">
        <v>82</v>
      </c>
      <c r="C3" s="78">
        <v>0</v>
      </c>
    </row>
    <row r="4" spans="1:6" x14ac:dyDescent="0.2">
      <c r="B4" s="2"/>
      <c r="C4" s="68"/>
    </row>
    <row r="5" spans="1:6" x14ac:dyDescent="0.2">
      <c r="B5" s="5" t="s">
        <v>83</v>
      </c>
      <c r="C5" s="95">
        <v>0</v>
      </c>
      <c r="D5" s="85"/>
      <c r="E5" s="91"/>
      <c r="F5" s="91"/>
    </row>
    <row r="6" spans="1:6" x14ac:dyDescent="0.2">
      <c r="B6" s="5"/>
      <c r="C6" s="67"/>
      <c r="D6" s="85"/>
      <c r="E6" s="91"/>
      <c r="F6" s="91"/>
    </row>
    <row r="7" spans="1:6" x14ac:dyDescent="0.2">
      <c r="B7" s="5" t="s">
        <v>1</v>
      </c>
      <c r="C7" s="67">
        <v>47.67</v>
      </c>
      <c r="D7" s="85"/>
      <c r="E7" s="91"/>
      <c r="F7" s="91"/>
    </row>
    <row r="8" spans="1:6" x14ac:dyDescent="0.2">
      <c r="B8" s="5"/>
      <c r="C8" s="67"/>
      <c r="D8" s="85"/>
      <c r="E8" s="91"/>
      <c r="F8" s="91"/>
    </row>
    <row r="9" spans="1:6" x14ac:dyDescent="0.2">
      <c r="B9" s="5" t="s">
        <v>84</v>
      </c>
      <c r="C9" s="67">
        <v>179.86</v>
      </c>
      <c r="D9" s="85"/>
      <c r="E9" s="91"/>
      <c r="F9" s="91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1238.68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610.29999999999995</v>
      </c>
      <c r="F14" s="8"/>
    </row>
    <row r="15" spans="1:6" x14ac:dyDescent="0.2">
      <c r="B15" t="s">
        <v>6</v>
      </c>
      <c r="E15" s="8">
        <v>352.27</v>
      </c>
      <c r="F15" s="8"/>
    </row>
    <row r="16" spans="1:6" x14ac:dyDescent="0.2">
      <c r="B16" t="s">
        <v>7</v>
      </c>
      <c r="E16" s="8">
        <v>178.62</v>
      </c>
      <c r="F16" s="8"/>
    </row>
    <row r="17" spans="2:6" x14ac:dyDescent="0.2">
      <c r="B17" t="s">
        <v>8</v>
      </c>
      <c r="E17" s="8">
        <v>24.14</v>
      </c>
      <c r="F17" s="8"/>
    </row>
    <row r="18" spans="2:6" x14ac:dyDescent="0.2">
      <c r="B18" t="s">
        <v>9</v>
      </c>
      <c r="E18" s="8">
        <v>400.77</v>
      </c>
      <c r="F18" s="8"/>
    </row>
    <row r="19" spans="2:6" x14ac:dyDescent="0.2">
      <c r="B19" t="s">
        <v>85</v>
      </c>
      <c r="E19" s="8">
        <f>C5*C9</f>
        <v>0</v>
      </c>
      <c r="F19" s="8"/>
    </row>
    <row r="20" spans="2:6" ht="15" x14ac:dyDescent="0.25">
      <c r="B20" s="9"/>
      <c r="E20" s="96">
        <f>SUM(E12:E19)</f>
        <v>2804.7799999999997</v>
      </c>
      <c r="F20" s="96"/>
    </row>
    <row r="22" spans="2:6" x14ac:dyDescent="0.2">
      <c r="B22" s="7" t="s">
        <v>10</v>
      </c>
    </row>
    <row r="23" spans="2:6" x14ac:dyDescent="0.2">
      <c r="B23" s="11" t="s">
        <v>11</v>
      </c>
      <c r="C23" s="69">
        <v>29.43</v>
      </c>
      <c r="D23" s="86"/>
    </row>
    <row r="24" spans="2:6" x14ac:dyDescent="0.2">
      <c r="B24" s="20"/>
    </row>
    <row r="25" spans="2:6" x14ac:dyDescent="0.2">
      <c r="B25" t="s">
        <v>3</v>
      </c>
      <c r="E25" s="8">
        <v>764.37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610.29999999999995</v>
      </c>
      <c r="F27" s="8"/>
    </row>
    <row r="28" spans="2:6" x14ac:dyDescent="0.2">
      <c r="B28" t="s">
        <v>6</v>
      </c>
      <c r="E28" s="8">
        <v>352.27</v>
      </c>
      <c r="F28" s="8"/>
    </row>
    <row r="29" spans="2:6" x14ac:dyDescent="0.2">
      <c r="B29" t="s">
        <v>7</v>
      </c>
      <c r="E29" s="8">
        <v>178.62</v>
      </c>
      <c r="F29" s="8"/>
    </row>
    <row r="30" spans="2:6" x14ac:dyDescent="0.2">
      <c r="B30" t="s">
        <v>86</v>
      </c>
      <c r="E30" s="8">
        <f>C5*C9</f>
        <v>0</v>
      </c>
      <c r="F30" s="8"/>
    </row>
    <row r="31" spans="2:6" ht="15" x14ac:dyDescent="0.25">
      <c r="B31" s="9"/>
      <c r="E31" s="28">
        <f>SUM(E25:E30)</f>
        <v>1905.56</v>
      </c>
      <c r="F31" s="28"/>
    </row>
    <row r="33" spans="2:6" x14ac:dyDescent="0.2">
      <c r="B33" s="14" t="s">
        <v>12</v>
      </c>
    </row>
    <row r="34" spans="2:6" x14ac:dyDescent="0.2">
      <c r="B34" t="s">
        <v>13</v>
      </c>
      <c r="E34" s="8">
        <v>42.95</v>
      </c>
    </row>
    <row r="35" spans="2:6" x14ac:dyDescent="0.2">
      <c r="B35" t="s">
        <v>14</v>
      </c>
      <c r="E35" s="8">
        <v>102.95</v>
      </c>
    </row>
    <row r="36" spans="2:6" x14ac:dyDescent="0.2">
      <c r="B36" t="s">
        <v>15</v>
      </c>
      <c r="E36" s="8">
        <v>107.4</v>
      </c>
    </row>
    <row r="37" spans="2:6" x14ac:dyDescent="0.2">
      <c r="B37" t="s">
        <v>16</v>
      </c>
      <c r="E37" s="8">
        <v>147.07</v>
      </c>
    </row>
    <row r="39" spans="2:6" x14ac:dyDescent="0.2">
      <c r="B39" s="14" t="s">
        <v>17</v>
      </c>
    </row>
    <row r="40" spans="2:6" x14ac:dyDescent="0.2">
      <c r="B40" t="s">
        <v>18</v>
      </c>
      <c r="E40" s="8">
        <v>62.84</v>
      </c>
    </row>
    <row r="41" spans="2:6" x14ac:dyDescent="0.2">
      <c r="B41" t="s">
        <v>19</v>
      </c>
      <c r="E41" s="8">
        <v>20.97</v>
      </c>
    </row>
    <row r="42" spans="2:6" x14ac:dyDescent="0.2">
      <c r="B42" t="s">
        <v>20</v>
      </c>
      <c r="E42" s="8">
        <v>78.56</v>
      </c>
    </row>
    <row r="43" spans="2:6" x14ac:dyDescent="0.2">
      <c r="B43" t="s">
        <v>21</v>
      </c>
      <c r="E43" s="8">
        <v>26.21</v>
      </c>
    </row>
    <row r="45" spans="2:6" ht="13.5" thickBot="1" x14ac:dyDescent="0.25"/>
    <row r="46" spans="2:6" ht="16.5" thickTop="1" thickBot="1" x14ac:dyDescent="0.3">
      <c r="B46" s="5" t="s">
        <v>87</v>
      </c>
      <c r="E46" s="15">
        <f>12*E20+2*E31</f>
        <v>37468.480000000003</v>
      </c>
      <c r="F46" s="97"/>
    </row>
    <row r="47" spans="2:6" ht="23.25" thickTop="1" x14ac:dyDescent="0.2">
      <c r="B47" s="98" t="s">
        <v>88</v>
      </c>
    </row>
    <row r="49" spans="1:9" x14ac:dyDescent="0.2">
      <c r="B49" s="17"/>
      <c r="C49" s="17"/>
      <c r="D49" s="17"/>
      <c r="E49" s="17"/>
      <c r="F49" s="17"/>
      <c r="G49" s="17"/>
      <c r="H49" s="17"/>
      <c r="I49" s="17"/>
    </row>
    <row r="53" spans="1:9" ht="20.25" x14ac:dyDescent="0.3">
      <c r="A53" s="94"/>
      <c r="B53" s="1" t="s">
        <v>81</v>
      </c>
    </row>
    <row r="55" spans="1:9" x14ac:dyDescent="0.2">
      <c r="B55" s="2" t="s">
        <v>82</v>
      </c>
      <c r="C55" s="78">
        <v>0</v>
      </c>
    </row>
    <row r="56" spans="1:9" x14ac:dyDescent="0.2">
      <c r="B56" s="2"/>
      <c r="C56" s="68"/>
    </row>
    <row r="57" spans="1:9" x14ac:dyDescent="0.2">
      <c r="B57" s="5" t="s">
        <v>83</v>
      </c>
      <c r="C57" s="95">
        <v>0</v>
      </c>
      <c r="D57" s="85"/>
      <c r="E57" s="91"/>
      <c r="F57" s="91"/>
    </row>
    <row r="58" spans="1:9" x14ac:dyDescent="0.2">
      <c r="B58" s="5"/>
      <c r="C58" s="67"/>
      <c r="D58" s="85"/>
      <c r="E58" s="91"/>
      <c r="F58" s="91"/>
    </row>
    <row r="59" spans="1:9" x14ac:dyDescent="0.2">
      <c r="B59" s="5" t="s">
        <v>1</v>
      </c>
      <c r="C59" s="67">
        <v>47.67</v>
      </c>
      <c r="D59" s="85"/>
      <c r="E59" s="91"/>
      <c r="F59" s="91"/>
    </row>
    <row r="60" spans="1:9" x14ac:dyDescent="0.2">
      <c r="B60" s="5"/>
      <c r="C60" s="67"/>
      <c r="D60" s="85"/>
      <c r="E60" s="91"/>
      <c r="F60" s="91"/>
    </row>
    <row r="61" spans="1:9" x14ac:dyDescent="0.2">
      <c r="B61" s="5" t="s">
        <v>84</v>
      </c>
      <c r="C61" s="67">
        <v>179.86</v>
      </c>
      <c r="D61" s="85"/>
      <c r="E61" s="91"/>
      <c r="F61" s="91"/>
    </row>
    <row r="62" spans="1:9" x14ac:dyDescent="0.2">
      <c r="B62" s="2"/>
    </row>
    <row r="63" spans="1:9" x14ac:dyDescent="0.2">
      <c r="B63" s="7" t="s">
        <v>2</v>
      </c>
    </row>
    <row r="64" spans="1:9" x14ac:dyDescent="0.2">
      <c r="B64" t="s">
        <v>3</v>
      </c>
      <c r="E64" s="8">
        <v>1238.68</v>
      </c>
      <c r="F64" s="8"/>
    </row>
    <row r="65" spans="2:6" x14ac:dyDescent="0.2">
      <c r="B65" t="s">
        <v>4</v>
      </c>
      <c r="E65" s="8">
        <f>C55*C59</f>
        <v>0</v>
      </c>
      <c r="F65" s="8"/>
    </row>
    <row r="66" spans="2:6" x14ac:dyDescent="0.2">
      <c r="B66" t="s">
        <v>5</v>
      </c>
      <c r="E66" s="8">
        <v>610.29999999999995</v>
      </c>
      <c r="F66" s="8"/>
    </row>
    <row r="67" spans="2:6" x14ac:dyDescent="0.2">
      <c r="B67" t="s">
        <v>6</v>
      </c>
      <c r="E67" s="8">
        <v>341.25</v>
      </c>
      <c r="F67" s="8"/>
    </row>
    <row r="68" spans="2:6" x14ac:dyDescent="0.2">
      <c r="B68" t="s">
        <v>7</v>
      </c>
      <c r="E68" s="8">
        <v>313.55</v>
      </c>
      <c r="F68" s="8"/>
    </row>
    <row r="69" spans="2:6" x14ac:dyDescent="0.2">
      <c r="B69" t="s">
        <v>8</v>
      </c>
      <c r="E69" s="8">
        <v>24.14</v>
      </c>
      <c r="F69" s="8"/>
    </row>
    <row r="70" spans="2:6" x14ac:dyDescent="0.2">
      <c r="B70" t="s">
        <v>9</v>
      </c>
      <c r="E70" s="8">
        <v>400.77</v>
      </c>
      <c r="F70" s="8"/>
    </row>
    <row r="71" spans="2:6" x14ac:dyDescent="0.2">
      <c r="B71" t="s">
        <v>85</v>
      </c>
      <c r="E71" s="8">
        <f>C57*C61</f>
        <v>0</v>
      </c>
      <c r="F71" s="8"/>
    </row>
    <row r="72" spans="2:6" ht="15" x14ac:dyDescent="0.25">
      <c r="B72" s="9"/>
      <c r="E72" s="96">
        <f>SUM(E64:E71)</f>
        <v>2928.69</v>
      </c>
      <c r="F72" s="96"/>
    </row>
    <row r="74" spans="2:6" x14ac:dyDescent="0.2">
      <c r="B74" s="7" t="s">
        <v>10</v>
      </c>
    </row>
    <row r="75" spans="2:6" x14ac:dyDescent="0.2">
      <c r="B75" s="11" t="s">
        <v>11</v>
      </c>
      <c r="C75" s="69">
        <v>29.43</v>
      </c>
      <c r="D75" s="86"/>
    </row>
    <row r="76" spans="2:6" x14ac:dyDescent="0.2">
      <c r="B76" s="20"/>
    </row>
    <row r="77" spans="2:6" x14ac:dyDescent="0.2">
      <c r="B77" t="s">
        <v>3</v>
      </c>
      <c r="E77" s="8">
        <v>764.37</v>
      </c>
      <c r="F77" s="8"/>
    </row>
    <row r="78" spans="2:6" x14ac:dyDescent="0.2">
      <c r="B78" t="s">
        <v>4</v>
      </c>
      <c r="E78" s="8">
        <f>C55*C75</f>
        <v>0</v>
      </c>
      <c r="F78" s="8"/>
    </row>
    <row r="79" spans="2:6" x14ac:dyDescent="0.2">
      <c r="B79" t="s">
        <v>5</v>
      </c>
      <c r="E79" s="8">
        <v>610.29999999999995</v>
      </c>
      <c r="F79" s="8"/>
    </row>
    <row r="80" spans="2:6" x14ac:dyDescent="0.2">
      <c r="B80" t="s">
        <v>6</v>
      </c>
      <c r="E80" s="8">
        <v>341.25</v>
      </c>
      <c r="F80" s="8"/>
    </row>
    <row r="81" spans="2:6" x14ac:dyDescent="0.2">
      <c r="B81" t="s">
        <v>7</v>
      </c>
      <c r="E81" s="8">
        <v>313.55</v>
      </c>
      <c r="F81" s="8"/>
    </row>
    <row r="82" spans="2:6" x14ac:dyDescent="0.2">
      <c r="B82" t="s">
        <v>86</v>
      </c>
      <c r="E82" s="8">
        <f>C57*C61</f>
        <v>0</v>
      </c>
      <c r="F82" s="8"/>
    </row>
    <row r="83" spans="2:6" ht="15" x14ac:dyDescent="0.25">
      <c r="B83" s="9"/>
      <c r="E83" s="28">
        <f>SUM(E77:E81)</f>
        <v>2029.47</v>
      </c>
      <c r="F83" s="28"/>
    </row>
    <row r="85" spans="2:6" x14ac:dyDescent="0.2">
      <c r="B85" s="14" t="s">
        <v>12</v>
      </c>
    </row>
    <row r="86" spans="2:6" x14ac:dyDescent="0.2">
      <c r="B86" t="s">
        <v>13</v>
      </c>
      <c r="E86" s="8">
        <v>42.95</v>
      </c>
    </row>
    <row r="87" spans="2:6" x14ac:dyDescent="0.2">
      <c r="B87" t="s">
        <v>14</v>
      </c>
      <c r="E87" s="8">
        <v>102.95</v>
      </c>
    </row>
    <row r="88" spans="2:6" x14ac:dyDescent="0.2">
      <c r="B88" t="s">
        <v>15</v>
      </c>
      <c r="E88" s="8">
        <v>107.4</v>
      </c>
    </row>
    <row r="89" spans="2:6" x14ac:dyDescent="0.2">
      <c r="B89" t="s">
        <v>16</v>
      </c>
      <c r="E89" s="8">
        <v>147.07</v>
      </c>
    </row>
    <row r="91" spans="2:6" x14ac:dyDescent="0.2">
      <c r="B91" s="14" t="s">
        <v>17</v>
      </c>
    </row>
    <row r="92" spans="2:6" x14ac:dyDescent="0.2">
      <c r="B92" t="s">
        <v>18</v>
      </c>
      <c r="E92" s="8">
        <v>62.84</v>
      </c>
    </row>
    <row r="93" spans="2:6" x14ac:dyDescent="0.2">
      <c r="B93" t="s">
        <v>19</v>
      </c>
      <c r="E93" s="8">
        <v>20.97</v>
      </c>
    </row>
    <row r="94" spans="2:6" x14ac:dyDescent="0.2">
      <c r="B94" t="s">
        <v>20</v>
      </c>
      <c r="E94" s="8">
        <v>78.56</v>
      </c>
    </row>
    <row r="95" spans="2:6" x14ac:dyDescent="0.2">
      <c r="B95" t="s">
        <v>21</v>
      </c>
      <c r="E95" s="8">
        <v>26.21</v>
      </c>
    </row>
    <row r="97" spans="2:9" ht="13.5" thickBot="1" x14ac:dyDescent="0.25"/>
    <row r="98" spans="2:9" ht="16.5" thickTop="1" thickBot="1" x14ac:dyDescent="0.3">
      <c r="B98" s="5" t="s">
        <v>87</v>
      </c>
      <c r="E98" s="15">
        <f>12*E72+2*E83</f>
        <v>39203.22</v>
      </c>
      <c r="F98" s="97"/>
    </row>
    <row r="99" spans="2:9" ht="23.25" thickTop="1" x14ac:dyDescent="0.2">
      <c r="B99" s="98" t="s">
        <v>88</v>
      </c>
    </row>
    <row r="101" spans="2:9" x14ac:dyDescent="0.2">
      <c r="B101" s="17"/>
      <c r="C101" s="17"/>
      <c r="D101" s="17"/>
      <c r="E101" s="17"/>
      <c r="F101" s="17"/>
      <c r="G101" s="17"/>
      <c r="H101" s="17"/>
      <c r="I101" s="17"/>
    </row>
    <row r="103" spans="2:9" ht="22.5" customHeight="1" x14ac:dyDescent="0.3">
      <c r="B103" s="81" t="s">
        <v>79</v>
      </c>
      <c r="C103" s="82"/>
    </row>
    <row r="105" spans="2:9" x14ac:dyDescent="0.2">
      <c r="B105" s="2" t="s">
        <v>0</v>
      </c>
      <c r="C105" s="3">
        <v>0</v>
      </c>
    </row>
    <row r="106" spans="2:9" x14ac:dyDescent="0.2">
      <c r="B106" s="2"/>
      <c r="C106" s="4"/>
    </row>
    <row r="107" spans="2:9" x14ac:dyDescent="0.2">
      <c r="B107" s="5" t="s">
        <v>1</v>
      </c>
      <c r="C107" s="67">
        <v>46.74</v>
      </c>
      <c r="D107" s="85"/>
      <c r="E107" s="91"/>
      <c r="F107" s="91"/>
    </row>
    <row r="108" spans="2:9" x14ac:dyDescent="0.2">
      <c r="B108" s="2"/>
    </row>
    <row r="109" spans="2:9" x14ac:dyDescent="0.2">
      <c r="B109" s="7" t="s">
        <v>2</v>
      </c>
    </row>
    <row r="110" spans="2:9" x14ac:dyDescent="0.2">
      <c r="B110" t="s">
        <v>3</v>
      </c>
      <c r="E110" s="8">
        <v>1214.3900000000001</v>
      </c>
      <c r="F110" s="8"/>
    </row>
    <row r="111" spans="2:9" x14ac:dyDescent="0.2">
      <c r="B111" t="s">
        <v>4</v>
      </c>
      <c r="E111" s="8">
        <f>C105*C107</f>
        <v>0</v>
      </c>
    </row>
    <row r="112" spans="2:9" x14ac:dyDescent="0.2">
      <c r="B112" t="s">
        <v>5</v>
      </c>
      <c r="E112" s="8">
        <v>598.33000000000004</v>
      </c>
    </row>
    <row r="113" spans="2:5" x14ac:dyDescent="0.2">
      <c r="B113" t="s">
        <v>6</v>
      </c>
      <c r="E113" s="8">
        <v>334.56</v>
      </c>
    </row>
    <row r="114" spans="2:5" x14ac:dyDescent="0.2">
      <c r="B114" t="s">
        <v>7</v>
      </c>
      <c r="E114" s="8">
        <v>307.39999999999998</v>
      </c>
    </row>
    <row r="115" spans="2:5" x14ac:dyDescent="0.2">
      <c r="B115" t="s">
        <v>8</v>
      </c>
      <c r="E115" s="8">
        <v>23.67</v>
      </c>
    </row>
    <row r="116" spans="2:5" x14ac:dyDescent="0.2">
      <c r="B116" t="s">
        <v>9</v>
      </c>
      <c r="E116" s="8">
        <v>392.91</v>
      </c>
    </row>
    <row r="117" spans="2:5" ht="14.25" x14ac:dyDescent="0.2">
      <c r="B117" s="9"/>
      <c r="E117" s="10">
        <f>SUM(E110:E116)</f>
        <v>2871.26</v>
      </c>
    </row>
    <row r="119" spans="2:5" x14ac:dyDescent="0.2">
      <c r="B119" s="7" t="s">
        <v>10</v>
      </c>
    </row>
    <row r="120" spans="2:5" x14ac:dyDescent="0.2">
      <c r="B120" s="11" t="s">
        <v>11</v>
      </c>
      <c r="C120" s="69">
        <v>28.85</v>
      </c>
      <c r="D120" s="86"/>
    </row>
    <row r="122" spans="2:5" x14ac:dyDescent="0.2">
      <c r="B122" t="s">
        <v>3</v>
      </c>
      <c r="E122" s="8">
        <v>749.38</v>
      </c>
    </row>
    <row r="123" spans="2:5" x14ac:dyDescent="0.2">
      <c r="B123" t="s">
        <v>4</v>
      </c>
      <c r="E123" s="8">
        <f>C105*C120</f>
        <v>0</v>
      </c>
    </row>
    <row r="124" spans="2:5" x14ac:dyDescent="0.2">
      <c r="B124" t="s">
        <v>5</v>
      </c>
      <c r="E124" s="8">
        <v>598.33000000000004</v>
      </c>
    </row>
    <row r="125" spans="2:5" x14ac:dyDescent="0.2">
      <c r="B125" t="s">
        <v>6</v>
      </c>
      <c r="E125" s="8">
        <v>334.56</v>
      </c>
    </row>
    <row r="126" spans="2:5" x14ac:dyDescent="0.2">
      <c r="B126" t="s">
        <v>7</v>
      </c>
      <c r="E126" s="8">
        <v>307.39999999999998</v>
      </c>
    </row>
    <row r="127" spans="2:5" ht="14.25" x14ac:dyDescent="0.2">
      <c r="B127" s="9"/>
      <c r="E127" s="13">
        <f>SUM(E122:E126)</f>
        <v>1989.67</v>
      </c>
    </row>
    <row r="129" spans="2:9" x14ac:dyDescent="0.2">
      <c r="B129" s="14" t="s">
        <v>12</v>
      </c>
    </row>
    <row r="130" spans="2:9" x14ac:dyDescent="0.2">
      <c r="B130" t="s">
        <v>13</v>
      </c>
      <c r="E130" s="8">
        <v>42.11</v>
      </c>
    </row>
    <row r="131" spans="2:9" x14ac:dyDescent="0.2">
      <c r="B131" t="s">
        <v>14</v>
      </c>
      <c r="E131" s="8">
        <v>100.93</v>
      </c>
    </row>
    <row r="132" spans="2:9" x14ac:dyDescent="0.2">
      <c r="B132" t="s">
        <v>15</v>
      </c>
      <c r="E132" s="8">
        <v>105.29</v>
      </c>
    </row>
    <row r="133" spans="2:9" x14ac:dyDescent="0.2">
      <c r="B133" t="s">
        <v>16</v>
      </c>
      <c r="E133" s="8">
        <v>144.19</v>
      </c>
    </row>
    <row r="135" spans="2:9" x14ac:dyDescent="0.2">
      <c r="B135" s="14" t="s">
        <v>17</v>
      </c>
    </row>
    <row r="136" spans="2:9" x14ac:dyDescent="0.2">
      <c r="B136" t="s">
        <v>18</v>
      </c>
      <c r="E136" s="8">
        <v>61.61</v>
      </c>
    </row>
    <row r="137" spans="2:9" x14ac:dyDescent="0.2">
      <c r="B137" t="s">
        <v>19</v>
      </c>
      <c r="E137" s="8">
        <v>20.56</v>
      </c>
    </row>
    <row r="138" spans="2:9" x14ac:dyDescent="0.2">
      <c r="B138" t="s">
        <v>20</v>
      </c>
      <c r="E138" s="8">
        <v>77.02</v>
      </c>
    </row>
    <row r="139" spans="2:9" x14ac:dyDescent="0.2">
      <c r="B139" t="s">
        <v>21</v>
      </c>
      <c r="E139" s="8">
        <v>25.7</v>
      </c>
    </row>
    <row r="140" spans="2:9" ht="13.5" thickBot="1" x14ac:dyDescent="0.25"/>
    <row r="141" spans="2:9" ht="16.5" thickTop="1" thickBot="1" x14ac:dyDescent="0.3">
      <c r="B141" s="5" t="s">
        <v>80</v>
      </c>
      <c r="E141" s="15">
        <f>12*E117+2*E127</f>
        <v>38434.460000000006</v>
      </c>
    </row>
    <row r="142" spans="2:9" ht="23.25" thickTop="1" x14ac:dyDescent="0.2">
      <c r="B142" s="16" t="s">
        <v>23</v>
      </c>
    </row>
    <row r="144" spans="2:9" x14ac:dyDescent="0.2">
      <c r="B144" s="17"/>
      <c r="C144" s="17"/>
      <c r="D144" s="17"/>
      <c r="E144" s="17"/>
      <c r="F144" s="17"/>
      <c r="G144" s="17"/>
      <c r="H144" s="17"/>
      <c r="I144" s="17"/>
    </row>
    <row r="145" spans="2:9" x14ac:dyDescent="0.2">
      <c r="B145" s="93"/>
      <c r="C145" s="93"/>
      <c r="D145" s="93"/>
      <c r="E145" s="93"/>
      <c r="F145" s="93"/>
      <c r="G145" s="93"/>
      <c r="H145" s="93"/>
      <c r="I145" s="93"/>
    </row>
    <row r="146" spans="2:9" ht="22.5" customHeight="1" x14ac:dyDescent="0.3">
      <c r="B146" s="81" t="s">
        <v>77</v>
      </c>
      <c r="C146" s="82"/>
    </row>
    <row r="148" spans="2:9" x14ac:dyDescent="0.2">
      <c r="B148" s="2" t="s">
        <v>0</v>
      </c>
      <c r="C148" s="3">
        <v>0</v>
      </c>
    </row>
    <row r="149" spans="2:9" x14ac:dyDescent="0.2">
      <c r="B149" s="2"/>
      <c r="C149" s="4"/>
    </row>
    <row r="150" spans="2:9" x14ac:dyDescent="0.2">
      <c r="B150" s="5" t="s">
        <v>1</v>
      </c>
      <c r="C150" s="67">
        <v>46.32</v>
      </c>
      <c r="D150" s="85"/>
      <c r="E150" s="91"/>
      <c r="F150" s="91"/>
    </row>
    <row r="151" spans="2:9" x14ac:dyDescent="0.2">
      <c r="B151" s="2"/>
    </row>
    <row r="152" spans="2:9" x14ac:dyDescent="0.2">
      <c r="B152" s="7" t="s">
        <v>2</v>
      </c>
    </row>
    <row r="153" spans="2:9" x14ac:dyDescent="0.2">
      <c r="B153" t="s">
        <v>3</v>
      </c>
      <c r="E153" s="8">
        <v>1203.56</v>
      </c>
      <c r="F153" s="8"/>
    </row>
    <row r="154" spans="2:9" x14ac:dyDescent="0.2">
      <c r="B154" t="s">
        <v>4</v>
      </c>
      <c r="E154" s="8">
        <f>C148*C150</f>
        <v>0</v>
      </c>
    </row>
    <row r="155" spans="2:9" x14ac:dyDescent="0.2">
      <c r="B155" t="s">
        <v>5</v>
      </c>
      <c r="E155" s="8">
        <v>592.99</v>
      </c>
    </row>
    <row r="156" spans="2:9" x14ac:dyDescent="0.2">
      <c r="B156" t="s">
        <v>6</v>
      </c>
      <c r="E156" s="8">
        <v>331.58</v>
      </c>
    </row>
    <row r="157" spans="2:9" x14ac:dyDescent="0.2">
      <c r="B157" t="s">
        <v>7</v>
      </c>
      <c r="E157" s="8">
        <v>304.65999999999997</v>
      </c>
    </row>
    <row r="158" spans="2:9" x14ac:dyDescent="0.2">
      <c r="B158" t="s">
        <v>8</v>
      </c>
      <c r="E158" s="8">
        <v>23.46</v>
      </c>
    </row>
    <row r="159" spans="2:9" x14ac:dyDescent="0.2">
      <c r="B159" t="s">
        <v>9</v>
      </c>
      <c r="E159" s="8">
        <v>389.40999999999997</v>
      </c>
    </row>
    <row r="160" spans="2:9" ht="14.25" x14ac:dyDescent="0.2">
      <c r="B160" s="9"/>
      <c r="E160" s="10">
        <f>SUM(E153:E159)</f>
        <v>2845.66</v>
      </c>
    </row>
    <row r="162" spans="2:5" x14ac:dyDescent="0.2">
      <c r="B162" s="7" t="s">
        <v>10</v>
      </c>
    </row>
    <row r="163" spans="2:5" x14ac:dyDescent="0.2">
      <c r="B163" s="11" t="s">
        <v>11</v>
      </c>
      <c r="C163" s="69">
        <v>28.59</v>
      </c>
      <c r="D163" s="86"/>
    </row>
    <row r="165" spans="2:5" x14ac:dyDescent="0.2">
      <c r="B165" t="s">
        <v>3</v>
      </c>
      <c r="E165" s="8">
        <v>742.7</v>
      </c>
    </row>
    <row r="166" spans="2:5" x14ac:dyDescent="0.2">
      <c r="B166" t="s">
        <v>4</v>
      </c>
      <c r="E166" s="8">
        <f>C148*C163</f>
        <v>0</v>
      </c>
    </row>
    <row r="167" spans="2:5" x14ac:dyDescent="0.2">
      <c r="B167" t="s">
        <v>5</v>
      </c>
      <c r="E167" s="8">
        <v>592.99</v>
      </c>
    </row>
    <row r="168" spans="2:5" x14ac:dyDescent="0.2">
      <c r="B168" t="s">
        <v>6</v>
      </c>
      <c r="E168" s="8">
        <v>331.58</v>
      </c>
    </row>
    <row r="169" spans="2:5" x14ac:dyDescent="0.2">
      <c r="B169" t="s">
        <v>7</v>
      </c>
      <c r="E169" s="8">
        <v>304.65999999999997</v>
      </c>
    </row>
    <row r="170" spans="2:5" ht="14.25" x14ac:dyDescent="0.2">
      <c r="B170" s="9"/>
      <c r="E170" s="13">
        <f>SUM(E165:E169)</f>
        <v>1971.9299999999998</v>
      </c>
    </row>
    <row r="172" spans="2:5" x14ac:dyDescent="0.2">
      <c r="B172" s="14" t="s">
        <v>12</v>
      </c>
    </row>
    <row r="173" spans="2:5" x14ac:dyDescent="0.2">
      <c r="B173" t="s">
        <v>13</v>
      </c>
      <c r="E173" s="8">
        <v>41.73</v>
      </c>
    </row>
    <row r="174" spans="2:5" x14ac:dyDescent="0.2">
      <c r="B174" t="s">
        <v>14</v>
      </c>
      <c r="E174" s="8">
        <v>100.03</v>
      </c>
    </row>
    <row r="175" spans="2:5" x14ac:dyDescent="0.2">
      <c r="B175" t="s">
        <v>15</v>
      </c>
      <c r="E175" s="8">
        <v>104.35000000000001</v>
      </c>
    </row>
    <row r="176" spans="2:5" x14ac:dyDescent="0.2">
      <c r="B176" t="s">
        <v>16</v>
      </c>
      <c r="E176" s="8">
        <v>142.89999999999998</v>
      </c>
    </row>
    <row r="178" spans="2:9" x14ac:dyDescent="0.2">
      <c r="B178" s="14" t="s">
        <v>17</v>
      </c>
    </row>
    <row r="179" spans="2:9" x14ac:dyDescent="0.2">
      <c r="B179" t="s">
        <v>18</v>
      </c>
      <c r="E179" s="8">
        <v>61.059999999999995</v>
      </c>
    </row>
    <row r="180" spans="2:9" x14ac:dyDescent="0.2">
      <c r="B180" t="s">
        <v>19</v>
      </c>
      <c r="E180" s="8">
        <v>20.380000000000003</v>
      </c>
    </row>
    <row r="181" spans="2:9" x14ac:dyDescent="0.2">
      <c r="B181" t="s">
        <v>20</v>
      </c>
      <c r="E181" s="8">
        <v>76.33</v>
      </c>
    </row>
    <row r="182" spans="2:9" x14ac:dyDescent="0.2">
      <c r="B182" t="s">
        <v>21</v>
      </c>
      <c r="E182" s="8">
        <v>25.470000000000002</v>
      </c>
    </row>
    <row r="183" spans="2:9" ht="13.5" thickBot="1" x14ac:dyDescent="0.25"/>
    <row r="184" spans="2:9" ht="16.5" thickTop="1" thickBot="1" x14ac:dyDescent="0.3">
      <c r="B184" s="5" t="s">
        <v>78</v>
      </c>
      <c r="E184" s="15">
        <f>12*E160+2*E170</f>
        <v>38091.78</v>
      </c>
    </row>
    <row r="185" spans="2:9" ht="23.25" thickTop="1" x14ac:dyDescent="0.2">
      <c r="B185" s="16" t="s">
        <v>23</v>
      </c>
    </row>
    <row r="187" spans="2:9" x14ac:dyDescent="0.2">
      <c r="B187" s="17"/>
      <c r="C187" s="17"/>
      <c r="D187" s="17"/>
      <c r="E187" s="17"/>
      <c r="F187" s="17"/>
      <c r="G187" s="17"/>
      <c r="H187" s="17"/>
      <c r="I187" s="17"/>
    </row>
    <row r="192" spans="2:9" ht="22.5" customHeight="1" x14ac:dyDescent="0.3">
      <c r="B192" s="81" t="s">
        <v>75</v>
      </c>
      <c r="C192" s="82"/>
    </row>
    <row r="194" spans="2:6" x14ac:dyDescent="0.2">
      <c r="B194" s="2" t="s">
        <v>0</v>
      </c>
      <c r="C194" s="3">
        <v>7</v>
      </c>
      <c r="E194" s="84" t="s">
        <v>74</v>
      </c>
      <c r="F194" s="84" t="s">
        <v>73</v>
      </c>
    </row>
    <row r="195" spans="2:6" x14ac:dyDescent="0.2">
      <c r="B195" s="2"/>
      <c r="C195" s="4"/>
    </row>
    <row r="196" spans="2:6" x14ac:dyDescent="0.2">
      <c r="B196" s="5" t="s">
        <v>1</v>
      </c>
      <c r="C196" s="6">
        <v>45.29</v>
      </c>
      <c r="D196" s="85">
        <v>45.41</v>
      </c>
    </row>
    <row r="197" spans="2:6" x14ac:dyDescent="0.2">
      <c r="B197" s="2"/>
    </row>
    <row r="198" spans="2:6" x14ac:dyDescent="0.2">
      <c r="B198" s="7" t="s">
        <v>2</v>
      </c>
    </row>
    <row r="199" spans="2:6" x14ac:dyDescent="0.2">
      <c r="B199" t="s">
        <v>3</v>
      </c>
      <c r="E199" s="8">
        <v>1177.08</v>
      </c>
      <c r="F199" s="8">
        <v>1179.96</v>
      </c>
    </row>
    <row r="200" spans="2:6" x14ac:dyDescent="0.2">
      <c r="B200" t="s">
        <v>4</v>
      </c>
      <c r="E200" s="8">
        <f>C194*C196</f>
        <v>317.02999999999997</v>
      </c>
      <c r="F200" s="8">
        <f>C194*D196</f>
        <v>317.87</v>
      </c>
    </row>
    <row r="201" spans="2:6" x14ac:dyDescent="0.2">
      <c r="B201" t="s">
        <v>5</v>
      </c>
      <c r="E201" s="8">
        <v>579.93999999999994</v>
      </c>
      <c r="F201" s="8">
        <v>581.36</v>
      </c>
    </row>
    <row r="202" spans="2:6" x14ac:dyDescent="0.2">
      <c r="B202" t="s">
        <v>6</v>
      </c>
      <c r="E202" s="8">
        <v>324.27999999999997</v>
      </c>
      <c r="F202" s="8">
        <v>325.07</v>
      </c>
    </row>
    <row r="203" spans="2:6" x14ac:dyDescent="0.2">
      <c r="B203" t="s">
        <v>7</v>
      </c>
      <c r="E203" s="8">
        <v>297.95</v>
      </c>
      <c r="F203" s="8">
        <v>298.68</v>
      </c>
    </row>
    <row r="204" spans="2:6" x14ac:dyDescent="0.2">
      <c r="B204" t="s">
        <v>8</v>
      </c>
      <c r="E204" s="8">
        <v>22.94</v>
      </c>
      <c r="F204" s="8">
        <v>23</v>
      </c>
    </row>
    <row r="205" spans="2:6" x14ac:dyDescent="0.2">
      <c r="B205" t="s">
        <v>9</v>
      </c>
      <c r="E205" s="8">
        <v>380.84</v>
      </c>
      <c r="F205" s="8">
        <v>381.77</v>
      </c>
    </row>
    <row r="206" spans="2:6" ht="14.25" x14ac:dyDescent="0.2">
      <c r="B206" s="9"/>
      <c r="E206" s="10">
        <f>SUM(E199:E205)</f>
        <v>3100.06</v>
      </c>
      <c r="F206" s="10">
        <f>SUM(F199:F205)</f>
        <v>3107.71</v>
      </c>
    </row>
    <row r="208" spans="2:6" x14ac:dyDescent="0.2">
      <c r="B208" s="7" t="s">
        <v>10</v>
      </c>
    </row>
    <row r="209" spans="2:6" x14ac:dyDescent="0.2">
      <c r="B209" s="11" t="s">
        <v>62</v>
      </c>
      <c r="C209" s="12">
        <v>27.95</v>
      </c>
      <c r="D209" s="86">
        <v>28.02</v>
      </c>
    </row>
    <row r="211" spans="2:6" x14ac:dyDescent="0.2">
      <c r="B211" t="s">
        <v>3</v>
      </c>
      <c r="E211" s="8">
        <v>726.35</v>
      </c>
      <c r="F211" s="8">
        <v>728.13</v>
      </c>
    </row>
    <row r="212" spans="2:6" x14ac:dyDescent="0.2">
      <c r="B212" t="s">
        <v>4</v>
      </c>
      <c r="E212" s="8">
        <f>C194*C209</f>
        <v>195.65</v>
      </c>
      <c r="F212" s="8">
        <f>C194*D209</f>
        <v>196.14</v>
      </c>
    </row>
    <row r="213" spans="2:6" x14ac:dyDescent="0.2">
      <c r="B213" t="s">
        <v>5</v>
      </c>
      <c r="E213" s="8">
        <v>579.93999999999994</v>
      </c>
      <c r="F213" s="8">
        <v>581.36</v>
      </c>
    </row>
    <row r="214" spans="2:6" x14ac:dyDescent="0.2">
      <c r="B214" t="s">
        <v>6</v>
      </c>
      <c r="E214" s="8">
        <v>324.27999999999997</v>
      </c>
      <c r="F214" s="8">
        <v>325.07</v>
      </c>
    </row>
    <row r="215" spans="2:6" x14ac:dyDescent="0.2">
      <c r="B215" t="s">
        <v>7</v>
      </c>
      <c r="E215" s="8">
        <v>297.95</v>
      </c>
      <c r="F215" s="8">
        <v>298.68</v>
      </c>
    </row>
    <row r="216" spans="2:6" ht="14.25" x14ac:dyDescent="0.2">
      <c r="B216" s="9"/>
      <c r="E216" s="13">
        <f>SUM(E211:E215)</f>
        <v>2124.17</v>
      </c>
      <c r="F216" s="13">
        <f>SUM(F211:F215)</f>
        <v>2129.38</v>
      </c>
    </row>
    <row r="218" spans="2:6" x14ac:dyDescent="0.2">
      <c r="B218" s="14" t="s">
        <v>12</v>
      </c>
    </row>
    <row r="219" spans="2:6" x14ac:dyDescent="0.2">
      <c r="B219" t="s">
        <v>13</v>
      </c>
      <c r="E219" s="8">
        <v>40.809999999999995</v>
      </c>
      <c r="F219" s="37">
        <v>40.909999999999997</v>
      </c>
    </row>
    <row r="220" spans="2:6" x14ac:dyDescent="0.2">
      <c r="B220" t="s">
        <v>14</v>
      </c>
      <c r="E220" s="8">
        <v>97.820000000000007</v>
      </c>
      <c r="F220" s="37">
        <v>98.06</v>
      </c>
    </row>
    <row r="221" spans="2:6" x14ac:dyDescent="0.2">
      <c r="B221" t="s">
        <v>15</v>
      </c>
      <c r="E221" s="8">
        <v>102.05000000000001</v>
      </c>
      <c r="F221" s="37">
        <v>102.30000000000001</v>
      </c>
    </row>
    <row r="222" spans="2:6" x14ac:dyDescent="0.2">
      <c r="B222" t="s">
        <v>16</v>
      </c>
      <c r="E222" s="8">
        <v>139.75</v>
      </c>
      <c r="F222" s="37">
        <v>140.09</v>
      </c>
    </row>
    <row r="224" spans="2:6" x14ac:dyDescent="0.2">
      <c r="B224" s="14" t="s">
        <v>17</v>
      </c>
    </row>
    <row r="225" spans="2:9" x14ac:dyDescent="0.2">
      <c r="B225" t="s">
        <v>18</v>
      </c>
      <c r="E225" s="8">
        <v>59.72</v>
      </c>
      <c r="F225" s="37">
        <v>59.86</v>
      </c>
    </row>
    <row r="226" spans="2:9" x14ac:dyDescent="0.2">
      <c r="B226" t="s">
        <v>19</v>
      </c>
      <c r="E226" s="8">
        <v>19.930000000000003</v>
      </c>
      <c r="F226" s="37">
        <v>19.98</v>
      </c>
    </row>
    <row r="227" spans="2:9" x14ac:dyDescent="0.2">
      <c r="B227" t="s">
        <v>20</v>
      </c>
      <c r="E227" s="8">
        <v>74.650000000000006</v>
      </c>
      <c r="F227" s="37">
        <v>74.83</v>
      </c>
    </row>
    <row r="228" spans="2:9" x14ac:dyDescent="0.2">
      <c r="B228" t="s">
        <v>21</v>
      </c>
      <c r="E228" s="8">
        <v>24.91</v>
      </c>
      <c r="F228" s="37">
        <v>24.970000000000002</v>
      </c>
    </row>
    <row r="229" spans="2:9" ht="13.5" thickBot="1" x14ac:dyDescent="0.25"/>
    <row r="230" spans="2:9" ht="16.5" thickTop="1" thickBot="1" x14ac:dyDescent="0.3">
      <c r="B230" s="5" t="s">
        <v>76</v>
      </c>
      <c r="E230" s="15">
        <f>12*E206+2*E216</f>
        <v>41449.06</v>
      </c>
      <c r="F230" s="15">
        <f>6*E206+6*F206+E216+F216</f>
        <v>41500.17</v>
      </c>
    </row>
    <row r="231" spans="2:9" ht="23.25" thickTop="1" x14ac:dyDescent="0.2">
      <c r="B231" s="16" t="s">
        <v>23</v>
      </c>
    </row>
    <row r="233" spans="2:9" x14ac:dyDescent="0.2">
      <c r="B233" s="17"/>
      <c r="C233" s="17"/>
      <c r="D233" s="17"/>
      <c r="E233" s="17"/>
      <c r="F233" s="17"/>
      <c r="G233" s="17"/>
      <c r="H233" s="17"/>
      <c r="I233" s="17"/>
    </row>
    <row r="237" spans="2:9" ht="22.5" customHeight="1" x14ac:dyDescent="0.3">
      <c r="B237" s="81" t="s">
        <v>71</v>
      </c>
      <c r="C237" s="82"/>
    </row>
    <row r="239" spans="2:9" x14ac:dyDescent="0.2">
      <c r="B239" s="2" t="s">
        <v>0</v>
      </c>
      <c r="C239" s="3">
        <v>7</v>
      </c>
      <c r="E239" s="84" t="s">
        <v>74</v>
      </c>
      <c r="F239" s="84" t="s">
        <v>73</v>
      </c>
    </row>
    <row r="240" spans="2:9" x14ac:dyDescent="0.2">
      <c r="B240" s="2"/>
      <c r="C240" s="4"/>
    </row>
    <row r="241" spans="2:6" x14ac:dyDescent="0.2">
      <c r="B241" s="5" t="s">
        <v>1</v>
      </c>
      <c r="C241" s="6">
        <v>44.18</v>
      </c>
      <c r="D241" s="85">
        <v>44.29</v>
      </c>
    </row>
    <row r="242" spans="2:6" x14ac:dyDescent="0.2">
      <c r="B242" s="2"/>
    </row>
    <row r="243" spans="2:6" x14ac:dyDescent="0.2">
      <c r="B243" s="7" t="s">
        <v>2</v>
      </c>
    </row>
    <row r="244" spans="2:6" x14ac:dyDescent="0.2">
      <c r="B244" t="s">
        <v>3</v>
      </c>
      <c r="E244" s="88">
        <v>1148.3399999999999</v>
      </c>
      <c r="F244" s="37">
        <v>1151.1600000000001</v>
      </c>
    </row>
    <row r="245" spans="2:6" x14ac:dyDescent="0.2">
      <c r="B245" t="s">
        <v>4</v>
      </c>
      <c r="E245" s="88">
        <f>C239*C241</f>
        <v>309.26</v>
      </c>
      <c r="F245" s="37">
        <f>C239*D241</f>
        <v>310.02999999999997</v>
      </c>
    </row>
    <row r="246" spans="2:6" x14ac:dyDescent="0.2">
      <c r="B246" t="s">
        <v>5</v>
      </c>
      <c r="E246" s="88">
        <v>565.77</v>
      </c>
      <c r="F246" s="37">
        <v>567.16</v>
      </c>
    </row>
    <row r="247" spans="2:6" x14ac:dyDescent="0.2">
      <c r="B247" t="s">
        <v>6</v>
      </c>
      <c r="E247" s="88">
        <v>316.36</v>
      </c>
      <c r="F247" s="37">
        <v>317.14</v>
      </c>
    </row>
    <row r="248" spans="2:6" x14ac:dyDescent="0.2">
      <c r="B248" t="s">
        <v>7</v>
      </c>
      <c r="E248" s="88">
        <v>290.67</v>
      </c>
      <c r="F248" s="37">
        <v>291.39</v>
      </c>
    </row>
    <row r="249" spans="2:6" x14ac:dyDescent="0.2">
      <c r="B249" t="s">
        <v>8</v>
      </c>
      <c r="E249" s="88">
        <v>22.380000000000003</v>
      </c>
      <c r="F249" s="37">
        <v>22.430000000000003</v>
      </c>
    </row>
    <row r="250" spans="2:6" x14ac:dyDescent="0.2">
      <c r="B250" t="s">
        <v>9</v>
      </c>
      <c r="E250" s="88">
        <v>371.53999999999996</v>
      </c>
      <c r="F250" s="37">
        <v>372.45</v>
      </c>
    </row>
    <row r="251" spans="2:6" ht="14.25" x14ac:dyDescent="0.2">
      <c r="B251" s="9"/>
      <c r="E251" s="89">
        <f>SUM(E244:E250)</f>
        <v>3024.32</v>
      </c>
      <c r="F251" s="87">
        <f>SUM(F244:F250)</f>
        <v>3031.7599999999993</v>
      </c>
    </row>
    <row r="253" spans="2:6" x14ac:dyDescent="0.2">
      <c r="B253" s="7" t="s">
        <v>10</v>
      </c>
    </row>
    <row r="254" spans="2:6" x14ac:dyDescent="0.2">
      <c r="B254" s="11" t="s">
        <v>62</v>
      </c>
      <c r="C254" s="12">
        <v>27.26</v>
      </c>
      <c r="D254" s="86">
        <v>27.32</v>
      </c>
    </row>
    <row r="256" spans="2:6" x14ac:dyDescent="0.2">
      <c r="B256" t="s">
        <v>3</v>
      </c>
      <c r="E256" s="88">
        <v>708.61</v>
      </c>
      <c r="F256" s="8">
        <v>710.35</v>
      </c>
    </row>
    <row r="257" spans="2:6" x14ac:dyDescent="0.2">
      <c r="B257" t="s">
        <v>4</v>
      </c>
      <c r="E257" s="88">
        <f>C239*C254</f>
        <v>190.82000000000002</v>
      </c>
      <c r="F257" s="37">
        <f>C239*D254</f>
        <v>191.24</v>
      </c>
    </row>
    <row r="258" spans="2:6" x14ac:dyDescent="0.2">
      <c r="B258" t="s">
        <v>5</v>
      </c>
      <c r="E258" s="88">
        <v>565.77</v>
      </c>
      <c r="F258" s="37">
        <v>567.16</v>
      </c>
    </row>
    <row r="259" spans="2:6" x14ac:dyDescent="0.2">
      <c r="B259" t="s">
        <v>6</v>
      </c>
      <c r="E259" s="88">
        <v>316.36</v>
      </c>
      <c r="F259" s="37">
        <v>317.14</v>
      </c>
    </row>
    <row r="260" spans="2:6" x14ac:dyDescent="0.2">
      <c r="B260" t="s">
        <v>7</v>
      </c>
      <c r="E260" s="88">
        <v>290.67</v>
      </c>
      <c r="F260" s="37">
        <v>291.39</v>
      </c>
    </row>
    <row r="261" spans="2:6" ht="14.25" x14ac:dyDescent="0.2">
      <c r="B261" s="9"/>
      <c r="E261" s="90">
        <f>SUM(E256:E260)</f>
        <v>2072.23</v>
      </c>
      <c r="F261" s="13">
        <f>SUM(F256:F260)</f>
        <v>2077.2799999999997</v>
      </c>
    </row>
    <row r="263" spans="2:6" x14ac:dyDescent="0.2">
      <c r="B263" s="14" t="s">
        <v>12</v>
      </c>
    </row>
    <row r="264" spans="2:6" x14ac:dyDescent="0.2">
      <c r="B264" t="s">
        <v>13</v>
      </c>
      <c r="E264" s="88">
        <v>39.809999999999995</v>
      </c>
      <c r="F264" s="37">
        <v>39.909999999999997</v>
      </c>
    </row>
    <row r="265" spans="2:6" x14ac:dyDescent="0.2">
      <c r="B265" t="s">
        <v>14</v>
      </c>
      <c r="E265" s="88">
        <v>95.43</v>
      </c>
      <c r="F265" s="37">
        <v>95.660000000000011</v>
      </c>
    </row>
    <row r="266" spans="2:6" x14ac:dyDescent="0.2">
      <c r="B266" t="s">
        <v>15</v>
      </c>
      <c r="E266" s="88">
        <v>99.56</v>
      </c>
      <c r="F266" s="37">
        <v>99.800000000000011</v>
      </c>
    </row>
    <row r="267" spans="2:6" x14ac:dyDescent="0.2">
      <c r="B267" t="s">
        <v>16</v>
      </c>
      <c r="E267" s="88">
        <v>136.32999999999998</v>
      </c>
      <c r="F267" s="37">
        <v>136.66999999999999</v>
      </c>
    </row>
    <row r="268" spans="2:6" x14ac:dyDescent="0.2">
      <c r="F268" s="37"/>
    </row>
    <row r="269" spans="2:6" x14ac:dyDescent="0.2">
      <c r="B269" s="14" t="s">
        <v>17</v>
      </c>
      <c r="F269" s="37"/>
    </row>
    <row r="270" spans="2:6" x14ac:dyDescent="0.2">
      <c r="B270" t="s">
        <v>18</v>
      </c>
      <c r="E270" s="88">
        <v>58.26</v>
      </c>
      <c r="F270" s="37">
        <v>58.4</v>
      </c>
    </row>
    <row r="271" spans="2:6" x14ac:dyDescent="0.2">
      <c r="B271" t="s">
        <v>19</v>
      </c>
      <c r="E271" s="88">
        <v>19.440000000000001</v>
      </c>
      <c r="F271" s="37">
        <v>19.490000000000002</v>
      </c>
    </row>
    <row r="272" spans="2:6" x14ac:dyDescent="0.2">
      <c r="B272" t="s">
        <v>20</v>
      </c>
      <c r="E272" s="88">
        <v>72.820000000000007</v>
      </c>
      <c r="F272" s="37">
        <v>73</v>
      </c>
    </row>
    <row r="273" spans="2:9" x14ac:dyDescent="0.2">
      <c r="B273" t="s">
        <v>21</v>
      </c>
      <c r="E273" s="88">
        <v>24.3</v>
      </c>
      <c r="F273" s="37">
        <v>24.360000000000003</v>
      </c>
    </row>
    <row r="274" spans="2:9" ht="13.5" thickBot="1" x14ac:dyDescent="0.25"/>
    <row r="275" spans="2:9" ht="16.5" thickTop="1" thickBot="1" x14ac:dyDescent="0.3">
      <c r="B275" s="5" t="s">
        <v>72</v>
      </c>
      <c r="E275" s="15">
        <f>8*E251+1*E261+4*F251+1*F261</f>
        <v>40471.11</v>
      </c>
    </row>
    <row r="276" spans="2:9" ht="23.25" thickTop="1" x14ac:dyDescent="0.2">
      <c r="B276" s="16" t="s">
        <v>23</v>
      </c>
    </row>
    <row r="278" spans="2:9" x14ac:dyDescent="0.2">
      <c r="B278" s="17"/>
      <c r="C278" s="17"/>
      <c r="D278" s="17"/>
      <c r="E278" s="17"/>
      <c r="F278" s="17"/>
      <c r="G278" s="17"/>
      <c r="H278" s="17"/>
      <c r="I278" s="17"/>
    </row>
    <row r="282" spans="2:9" ht="22.5" customHeight="1" x14ac:dyDescent="0.3">
      <c r="B282" s="81" t="s">
        <v>69</v>
      </c>
      <c r="C282" s="82"/>
    </row>
    <row r="284" spans="2:9" x14ac:dyDescent="0.2">
      <c r="B284" s="2" t="s">
        <v>0</v>
      </c>
      <c r="C284" s="3">
        <v>7</v>
      </c>
    </row>
    <row r="285" spans="2:9" x14ac:dyDescent="0.2">
      <c r="B285" s="2"/>
      <c r="C285" s="4"/>
    </row>
    <row r="286" spans="2:9" x14ac:dyDescent="0.2">
      <c r="B286" s="5" t="s">
        <v>1</v>
      </c>
      <c r="C286" s="6">
        <v>43.519999999999996</v>
      </c>
    </row>
    <row r="287" spans="2:9" x14ac:dyDescent="0.2">
      <c r="B287" s="2"/>
    </row>
    <row r="288" spans="2:9" x14ac:dyDescent="0.2">
      <c r="B288" s="7" t="s">
        <v>2</v>
      </c>
    </row>
    <row r="289" spans="2:6" x14ac:dyDescent="0.2">
      <c r="B289" t="s">
        <v>3</v>
      </c>
      <c r="E289" s="8">
        <v>1131.3599999999999</v>
      </c>
    </row>
    <row r="290" spans="2:6" x14ac:dyDescent="0.2">
      <c r="B290" t="s">
        <v>4</v>
      </c>
      <c r="E290" s="8">
        <f>C284*C286</f>
        <v>304.64</v>
      </c>
    </row>
    <row r="291" spans="2:6" x14ac:dyDescent="0.2">
      <c r="B291" t="s">
        <v>5</v>
      </c>
      <c r="E291" s="8">
        <v>557.4</v>
      </c>
    </row>
    <row r="292" spans="2:6" x14ac:dyDescent="0.2">
      <c r="B292" t="s">
        <v>6</v>
      </c>
      <c r="E292" s="8">
        <v>311.68</v>
      </c>
    </row>
    <row r="293" spans="2:6" x14ac:dyDescent="0.2">
      <c r="B293" t="s">
        <v>7</v>
      </c>
      <c r="E293" s="8">
        <v>286.37</v>
      </c>
      <c r="F293" s="26"/>
    </row>
    <row r="294" spans="2:6" x14ac:dyDescent="0.2">
      <c r="B294" t="s">
        <v>8</v>
      </c>
      <c r="E294" s="8">
        <v>22.040000000000003</v>
      </c>
    </row>
    <row r="295" spans="2:6" x14ac:dyDescent="0.2">
      <c r="B295" t="s">
        <v>9</v>
      </c>
      <c r="E295" s="8">
        <v>366.03999999999996</v>
      </c>
    </row>
    <row r="296" spans="2:6" ht="14.25" x14ac:dyDescent="0.2">
      <c r="B296" s="9"/>
      <c r="E296" s="10">
        <f>SUM(E289:E295)</f>
        <v>2979.5299999999997</v>
      </c>
    </row>
    <row r="298" spans="2:6" x14ac:dyDescent="0.2">
      <c r="B298" s="7" t="s">
        <v>10</v>
      </c>
    </row>
    <row r="299" spans="2:6" x14ac:dyDescent="0.2">
      <c r="B299" s="11" t="s">
        <v>62</v>
      </c>
      <c r="C299" s="12">
        <v>26.85</v>
      </c>
    </row>
    <row r="301" spans="2:6" x14ac:dyDescent="0.2">
      <c r="B301" t="s">
        <v>3</v>
      </c>
      <c r="E301" s="8">
        <v>698.13</v>
      </c>
    </row>
    <row r="302" spans="2:6" x14ac:dyDescent="0.2">
      <c r="B302" t="s">
        <v>4</v>
      </c>
      <c r="E302" s="8">
        <f>C284*C299</f>
        <v>187.95000000000002</v>
      </c>
    </row>
    <row r="303" spans="2:6" x14ac:dyDescent="0.2">
      <c r="B303" t="s">
        <v>5</v>
      </c>
      <c r="E303" s="8">
        <v>557.4</v>
      </c>
    </row>
    <row r="304" spans="2:6" x14ac:dyDescent="0.2">
      <c r="B304" t="s">
        <v>6</v>
      </c>
      <c r="E304" s="8">
        <v>311.68</v>
      </c>
    </row>
    <row r="305" spans="2:5" x14ac:dyDescent="0.2">
      <c r="B305" t="s">
        <v>7</v>
      </c>
      <c r="E305" s="8">
        <v>286.37</v>
      </c>
    </row>
    <row r="306" spans="2:5" ht="14.25" x14ac:dyDescent="0.2">
      <c r="B306" s="9"/>
      <c r="E306" s="13">
        <f>SUM(E301:E305)</f>
        <v>2041.5300000000002</v>
      </c>
    </row>
    <row r="308" spans="2:5" x14ac:dyDescent="0.2">
      <c r="B308" s="14" t="s">
        <v>12</v>
      </c>
    </row>
    <row r="309" spans="2:5" x14ac:dyDescent="0.2">
      <c r="B309" t="s">
        <v>13</v>
      </c>
      <c r="E309" s="8">
        <v>39.22</v>
      </c>
    </row>
    <row r="310" spans="2:5" x14ac:dyDescent="0.2">
      <c r="B310" t="s">
        <v>14</v>
      </c>
      <c r="E310" s="8">
        <v>94.01</v>
      </c>
    </row>
    <row r="311" spans="2:5" x14ac:dyDescent="0.2">
      <c r="B311" t="s">
        <v>15</v>
      </c>
      <c r="E311" s="8">
        <v>98.08</v>
      </c>
    </row>
    <row r="312" spans="2:5" x14ac:dyDescent="0.2">
      <c r="B312" t="s">
        <v>16</v>
      </c>
      <c r="E312" s="8">
        <v>134.31</v>
      </c>
    </row>
    <row r="314" spans="2:5" x14ac:dyDescent="0.2">
      <c r="B314" s="14" t="s">
        <v>17</v>
      </c>
    </row>
    <row r="315" spans="2:5" x14ac:dyDescent="0.2">
      <c r="B315" t="s">
        <v>18</v>
      </c>
      <c r="E315" s="8">
        <v>57.39</v>
      </c>
    </row>
    <row r="316" spans="2:5" x14ac:dyDescent="0.2">
      <c r="B316" t="s">
        <v>19</v>
      </c>
      <c r="E316" s="8">
        <v>19.150000000000002</v>
      </c>
    </row>
    <row r="317" spans="2:5" x14ac:dyDescent="0.2">
      <c r="B317" t="s">
        <v>20</v>
      </c>
      <c r="E317" s="8">
        <v>71.740000000000009</v>
      </c>
    </row>
    <row r="318" spans="2:5" x14ac:dyDescent="0.2">
      <c r="B318" t="s">
        <v>21</v>
      </c>
      <c r="E318" s="8">
        <v>23.94</v>
      </c>
    </row>
    <row r="319" spans="2:5" ht="13.5" thickBot="1" x14ac:dyDescent="0.25"/>
    <row r="320" spans="2:5" ht="16.5" thickTop="1" thickBot="1" x14ac:dyDescent="0.3">
      <c r="B320" s="5" t="s">
        <v>70</v>
      </c>
      <c r="E320" s="15">
        <f>12*E296+2*E306</f>
        <v>39837.42</v>
      </c>
    </row>
    <row r="321" spans="2:9" ht="23.25" thickTop="1" x14ac:dyDescent="0.2">
      <c r="B321" s="16" t="s">
        <v>23</v>
      </c>
    </row>
    <row r="323" spans="2:9" x14ac:dyDescent="0.2">
      <c r="B323" s="17"/>
      <c r="C323" s="17"/>
      <c r="D323" s="17"/>
      <c r="E323" s="17"/>
      <c r="F323" s="17"/>
      <c r="G323" s="17"/>
      <c r="H323" s="17"/>
      <c r="I323" s="17"/>
    </row>
    <row r="325" spans="2:9" ht="22.5" customHeight="1" x14ac:dyDescent="0.3">
      <c r="B325" s="81" t="s">
        <v>65</v>
      </c>
      <c r="C325" s="83"/>
    </row>
    <row r="327" spans="2:9" x14ac:dyDescent="0.2">
      <c r="B327" s="2" t="s">
        <v>0</v>
      </c>
      <c r="C327" s="3">
        <v>7</v>
      </c>
    </row>
    <row r="328" spans="2:9" x14ac:dyDescent="0.2">
      <c r="B328" s="2"/>
      <c r="C328" s="4"/>
    </row>
    <row r="329" spans="2:9" x14ac:dyDescent="0.2">
      <c r="B329" s="5" t="s">
        <v>1</v>
      </c>
      <c r="C329" s="6">
        <v>43.08</v>
      </c>
    </row>
    <row r="330" spans="2:9" x14ac:dyDescent="0.2">
      <c r="B330" s="2"/>
    </row>
    <row r="331" spans="2:9" x14ac:dyDescent="0.2">
      <c r="B331" s="7" t="s">
        <v>2</v>
      </c>
    </row>
    <row r="332" spans="2:9" x14ac:dyDescent="0.2">
      <c r="B332" t="s">
        <v>3</v>
      </c>
      <c r="E332" s="8">
        <v>1120.1500000000001</v>
      </c>
    </row>
    <row r="333" spans="2:9" x14ac:dyDescent="0.2">
      <c r="B333" t="s">
        <v>4</v>
      </c>
      <c r="E333" s="8">
        <f>C327*C329</f>
        <v>301.56</v>
      </c>
    </row>
    <row r="334" spans="2:9" x14ac:dyDescent="0.2">
      <c r="B334" t="s">
        <v>5</v>
      </c>
      <c r="E334" s="8">
        <v>551.88</v>
      </c>
    </row>
    <row r="335" spans="2:9" x14ac:dyDescent="0.2">
      <c r="B335" t="s">
        <v>6</v>
      </c>
      <c r="E335" s="8">
        <v>308.58999999999997</v>
      </c>
    </row>
    <row r="336" spans="2:9" x14ac:dyDescent="0.2">
      <c r="B336" t="s">
        <v>7</v>
      </c>
      <c r="E336" s="8">
        <v>283.52999999999997</v>
      </c>
    </row>
    <row r="337" spans="2:5" x14ac:dyDescent="0.2">
      <c r="B337" t="s">
        <v>8</v>
      </c>
      <c r="E337" s="8">
        <v>21.82</v>
      </c>
    </row>
    <row r="338" spans="2:5" x14ac:dyDescent="0.2">
      <c r="B338" t="s">
        <v>9</v>
      </c>
      <c r="E338" s="8">
        <v>362.40999999999997</v>
      </c>
    </row>
    <row r="339" spans="2:5" ht="14.25" x14ac:dyDescent="0.2">
      <c r="B339" s="9"/>
      <c r="E339" s="10">
        <f>SUM(E332:E338)</f>
        <v>2949.94</v>
      </c>
    </row>
    <row r="341" spans="2:5" x14ac:dyDescent="0.2">
      <c r="B341" s="7" t="s">
        <v>10</v>
      </c>
    </row>
    <row r="342" spans="2:5" x14ac:dyDescent="0.2">
      <c r="B342" s="11" t="s">
        <v>11</v>
      </c>
      <c r="C342" s="12">
        <v>26.580000000000002</v>
      </c>
    </row>
    <row r="343" spans="2:5" x14ac:dyDescent="0.2">
      <c r="B343" s="20"/>
    </row>
    <row r="344" spans="2:5" x14ac:dyDescent="0.2">
      <c r="B344" t="s">
        <v>3</v>
      </c>
      <c r="E344" s="8">
        <v>691.21</v>
      </c>
    </row>
    <row r="345" spans="2:5" x14ac:dyDescent="0.2">
      <c r="B345" t="s">
        <v>4</v>
      </c>
      <c r="E345" s="8">
        <f>C327*C342</f>
        <v>186.06</v>
      </c>
    </row>
    <row r="346" spans="2:5" x14ac:dyDescent="0.2">
      <c r="B346" t="s">
        <v>5</v>
      </c>
      <c r="E346" s="8">
        <v>551.88</v>
      </c>
    </row>
    <row r="347" spans="2:5" x14ac:dyDescent="0.2">
      <c r="B347" t="s">
        <v>6</v>
      </c>
      <c r="E347" s="8">
        <v>308.58999999999997</v>
      </c>
    </row>
    <row r="348" spans="2:5" x14ac:dyDescent="0.2">
      <c r="B348" t="s">
        <v>7</v>
      </c>
      <c r="E348" s="8">
        <v>283.52999999999997</v>
      </c>
    </row>
    <row r="349" spans="2:5" ht="14.25" x14ac:dyDescent="0.2">
      <c r="B349" s="9"/>
      <c r="E349" s="13">
        <f>SUM(E344:E348)</f>
        <v>2021.27</v>
      </c>
    </row>
    <row r="351" spans="2:5" x14ac:dyDescent="0.2">
      <c r="B351" s="14" t="s">
        <v>12</v>
      </c>
    </row>
    <row r="352" spans="2:5" x14ac:dyDescent="0.2">
      <c r="B352" t="s">
        <v>13</v>
      </c>
      <c r="E352" s="8">
        <v>38.83</v>
      </c>
    </row>
    <row r="353" spans="2:9" x14ac:dyDescent="0.2">
      <c r="B353" t="s">
        <v>14</v>
      </c>
      <c r="E353" s="8">
        <v>93.070000000000007</v>
      </c>
    </row>
    <row r="354" spans="2:9" x14ac:dyDescent="0.2">
      <c r="B354" t="s">
        <v>15</v>
      </c>
      <c r="E354" s="8">
        <v>97.100000000000009</v>
      </c>
    </row>
    <row r="355" spans="2:9" x14ac:dyDescent="0.2">
      <c r="B355" t="s">
        <v>16</v>
      </c>
      <c r="E355" s="8">
        <v>132.97999999999999</v>
      </c>
    </row>
    <row r="357" spans="2:9" x14ac:dyDescent="0.2">
      <c r="B357" s="14" t="s">
        <v>17</v>
      </c>
    </row>
    <row r="358" spans="2:9" x14ac:dyDescent="0.2">
      <c r="B358" t="s">
        <v>18</v>
      </c>
      <c r="E358" s="8">
        <v>56.82</v>
      </c>
    </row>
    <row r="359" spans="2:9" x14ac:dyDescent="0.2">
      <c r="B359" t="s">
        <v>19</v>
      </c>
      <c r="E359" s="8">
        <v>18.96</v>
      </c>
    </row>
    <row r="360" spans="2:9" x14ac:dyDescent="0.2">
      <c r="B360" t="s">
        <v>20</v>
      </c>
      <c r="E360" s="8">
        <v>71.02000000000001</v>
      </c>
    </row>
    <row r="361" spans="2:9" x14ac:dyDescent="0.2">
      <c r="B361" t="s">
        <v>21</v>
      </c>
      <c r="E361" s="8">
        <v>23.700000000000003</v>
      </c>
    </row>
    <row r="362" spans="2:9" ht="13.5" thickBot="1" x14ac:dyDescent="0.25"/>
    <row r="363" spans="2:9" ht="16.5" thickTop="1" thickBot="1" x14ac:dyDescent="0.3">
      <c r="B363" s="5" t="s">
        <v>67</v>
      </c>
      <c r="E363" s="15">
        <f>12*E339+2*E349</f>
        <v>39441.82</v>
      </c>
    </row>
    <row r="364" spans="2:9" ht="23.25" thickTop="1" x14ac:dyDescent="0.2">
      <c r="B364" s="16" t="s">
        <v>23</v>
      </c>
    </row>
    <row r="366" spans="2:9" x14ac:dyDescent="0.2">
      <c r="B366" s="17"/>
      <c r="C366" s="17"/>
      <c r="D366" s="17"/>
      <c r="E366" s="17"/>
      <c r="F366" s="17"/>
      <c r="G366" s="17"/>
      <c r="H366" s="17"/>
      <c r="I366" s="17"/>
    </row>
    <row r="368" spans="2:9" ht="22.5" customHeight="1" x14ac:dyDescent="0.3">
      <c r="B368" s="81" t="s">
        <v>66</v>
      </c>
      <c r="C368" s="82"/>
    </row>
    <row r="370" spans="2:5" x14ac:dyDescent="0.2">
      <c r="B370" s="2" t="s">
        <v>0</v>
      </c>
      <c r="C370" s="3">
        <v>6</v>
      </c>
    </row>
    <row r="371" spans="2:5" x14ac:dyDescent="0.2">
      <c r="B371" s="2"/>
      <c r="C371" s="4"/>
    </row>
    <row r="372" spans="2:5" x14ac:dyDescent="0.2">
      <c r="B372" s="5" t="s">
        <v>1</v>
      </c>
      <c r="C372" s="6">
        <v>42.65</v>
      </c>
    </row>
    <row r="373" spans="2:5" x14ac:dyDescent="0.2">
      <c r="B373" s="2"/>
    </row>
    <row r="374" spans="2:5" x14ac:dyDescent="0.2">
      <c r="B374" s="7" t="s">
        <v>2</v>
      </c>
    </row>
    <row r="375" spans="2:5" x14ac:dyDescent="0.2">
      <c r="B375" t="s">
        <v>3</v>
      </c>
      <c r="E375" s="8">
        <v>1109.05</v>
      </c>
    </row>
    <row r="376" spans="2:5" x14ac:dyDescent="0.2">
      <c r="B376" t="s">
        <v>4</v>
      </c>
      <c r="E376" s="8">
        <f>C370*C372</f>
        <v>255.89999999999998</v>
      </c>
    </row>
    <row r="377" spans="2:5" x14ac:dyDescent="0.2">
      <c r="B377" t="s">
        <v>5</v>
      </c>
      <c r="E377" s="8">
        <v>546.41</v>
      </c>
    </row>
    <row r="378" spans="2:5" x14ac:dyDescent="0.2">
      <c r="B378" t="s">
        <v>6</v>
      </c>
      <c r="E378" s="8">
        <v>305.52999999999997</v>
      </c>
    </row>
    <row r="379" spans="2:5" x14ac:dyDescent="0.2">
      <c r="B379" t="s">
        <v>7</v>
      </c>
      <c r="E379" s="8">
        <v>280.72000000000003</v>
      </c>
    </row>
    <row r="380" spans="2:5" x14ac:dyDescent="0.2">
      <c r="B380" t="s">
        <v>8</v>
      </c>
      <c r="E380" s="8">
        <v>21.6</v>
      </c>
    </row>
    <row r="381" spans="2:5" x14ac:dyDescent="0.2">
      <c r="B381" t="s">
        <v>9</v>
      </c>
      <c r="E381" s="8">
        <v>358.82</v>
      </c>
    </row>
    <row r="382" spans="2:5" ht="14.25" x14ac:dyDescent="0.2">
      <c r="B382" s="9"/>
      <c r="E382" s="10">
        <f>SUM(E375:E381)</f>
        <v>2878.0299999999997</v>
      </c>
    </row>
    <row r="384" spans="2:5" x14ac:dyDescent="0.2">
      <c r="B384" s="7" t="s">
        <v>10</v>
      </c>
    </row>
    <row r="385" spans="2:5" x14ac:dyDescent="0.2">
      <c r="B385" s="11" t="s">
        <v>11</v>
      </c>
      <c r="C385" s="12">
        <v>26.31</v>
      </c>
    </row>
    <row r="386" spans="2:5" x14ac:dyDescent="0.2">
      <c r="B386" s="20"/>
    </row>
    <row r="387" spans="2:5" x14ac:dyDescent="0.2">
      <c r="B387" t="s">
        <v>3</v>
      </c>
      <c r="E387" s="8">
        <v>684.36</v>
      </c>
    </row>
    <row r="388" spans="2:5" x14ac:dyDescent="0.2">
      <c r="B388" t="s">
        <v>4</v>
      </c>
      <c r="E388" s="8">
        <f>C370*C385</f>
        <v>157.85999999999999</v>
      </c>
    </row>
    <row r="389" spans="2:5" x14ac:dyDescent="0.2">
      <c r="B389" t="s">
        <v>5</v>
      </c>
      <c r="E389" s="8">
        <v>546.41</v>
      </c>
    </row>
    <row r="390" spans="2:5" x14ac:dyDescent="0.2">
      <c r="B390" t="s">
        <v>6</v>
      </c>
      <c r="E390" s="8">
        <v>305.52999999999997</v>
      </c>
    </row>
    <row r="391" spans="2:5" x14ac:dyDescent="0.2">
      <c r="B391" t="s">
        <v>7</v>
      </c>
      <c r="E391" s="8">
        <v>280.72000000000003</v>
      </c>
    </row>
    <row r="392" spans="2:5" ht="14.25" x14ac:dyDescent="0.2">
      <c r="B392" s="9"/>
      <c r="E392" s="13">
        <f>SUM(E387:E391)</f>
        <v>1974.88</v>
      </c>
    </row>
    <row r="394" spans="2:5" x14ac:dyDescent="0.2">
      <c r="B394" s="14" t="s">
        <v>12</v>
      </c>
    </row>
    <row r="395" spans="2:5" x14ac:dyDescent="0.2">
      <c r="B395" t="s">
        <v>13</v>
      </c>
      <c r="E395" s="8">
        <v>38.44</v>
      </c>
    </row>
    <row r="396" spans="2:5" x14ac:dyDescent="0.2">
      <c r="B396" t="s">
        <v>14</v>
      </c>
      <c r="E396" s="8">
        <v>92.14</v>
      </c>
    </row>
    <row r="397" spans="2:5" x14ac:dyDescent="0.2">
      <c r="B397" t="s">
        <v>15</v>
      </c>
      <c r="E397" s="8">
        <v>96.13</v>
      </c>
    </row>
    <row r="398" spans="2:5" x14ac:dyDescent="0.2">
      <c r="B398" t="s">
        <v>16</v>
      </c>
      <c r="E398" s="8">
        <v>131.66</v>
      </c>
    </row>
    <row r="400" spans="2:5" x14ac:dyDescent="0.2">
      <c r="B400" s="14" t="s">
        <v>17</v>
      </c>
    </row>
    <row r="401" spans="2:9" x14ac:dyDescent="0.2">
      <c r="B401" t="s">
        <v>18</v>
      </c>
      <c r="E401" s="8">
        <v>56.25</v>
      </c>
    </row>
    <row r="402" spans="2:9" x14ac:dyDescent="0.2">
      <c r="B402" t="s">
        <v>19</v>
      </c>
      <c r="E402" s="8">
        <v>18.77</v>
      </c>
    </row>
    <row r="403" spans="2:9" x14ac:dyDescent="0.2">
      <c r="B403" t="s">
        <v>20</v>
      </c>
      <c r="E403" s="8">
        <v>70.31</v>
      </c>
    </row>
    <row r="404" spans="2:9" x14ac:dyDescent="0.2">
      <c r="B404" t="s">
        <v>21</v>
      </c>
      <c r="E404" s="8">
        <v>23.46</v>
      </c>
    </row>
    <row r="405" spans="2:9" ht="13.5" thickBot="1" x14ac:dyDescent="0.25"/>
    <row r="406" spans="2:9" ht="16.5" thickTop="1" thickBot="1" x14ac:dyDescent="0.3">
      <c r="B406" s="5" t="s">
        <v>22</v>
      </c>
      <c r="E406" s="15">
        <f>12*E382+2*E392</f>
        <v>38486.120000000003</v>
      </c>
    </row>
    <row r="407" spans="2:9" ht="23.25" thickTop="1" x14ac:dyDescent="0.2">
      <c r="B407" s="16" t="s">
        <v>23</v>
      </c>
    </row>
    <row r="409" spans="2:9" x14ac:dyDescent="0.2">
      <c r="B409" s="17"/>
      <c r="C409" s="17"/>
      <c r="D409" s="17"/>
      <c r="E409" s="17"/>
      <c r="F409" s="17"/>
      <c r="G409" s="17"/>
      <c r="H409" s="17"/>
      <c r="I409" s="17"/>
    </row>
    <row r="411" spans="2:9" ht="20.25" x14ac:dyDescent="0.3">
      <c r="B411" s="1" t="s">
        <v>24</v>
      </c>
    </row>
    <row r="413" spans="2:9" x14ac:dyDescent="0.2">
      <c r="B413" s="2" t="s">
        <v>0</v>
      </c>
      <c r="C413" s="18">
        <v>5</v>
      </c>
    </row>
    <row r="414" spans="2:9" x14ac:dyDescent="0.2">
      <c r="B414" s="2"/>
      <c r="C414" s="4"/>
    </row>
    <row r="415" spans="2:9" x14ac:dyDescent="0.2">
      <c r="B415" s="5" t="s">
        <v>25</v>
      </c>
      <c r="C415" s="6">
        <v>42.65</v>
      </c>
    </row>
    <row r="416" spans="2:9" x14ac:dyDescent="0.2">
      <c r="B416" s="2"/>
    </row>
    <row r="417" spans="2:9" x14ac:dyDescent="0.2">
      <c r="B417" s="19" t="s">
        <v>2</v>
      </c>
      <c r="C417" s="20"/>
      <c r="D417" s="20"/>
      <c r="E417" s="21" t="s">
        <v>24</v>
      </c>
      <c r="F417" s="22"/>
      <c r="G417" s="20"/>
      <c r="H417" s="22"/>
      <c r="I417" s="22"/>
    </row>
    <row r="418" spans="2:9" x14ac:dyDescent="0.2">
      <c r="B418" t="s">
        <v>3</v>
      </c>
      <c r="E418" s="23">
        <v>1109.05</v>
      </c>
      <c r="F418" s="8"/>
      <c r="G418" s="24"/>
      <c r="H418" s="25"/>
      <c r="I418" s="26"/>
    </row>
    <row r="419" spans="2:9" x14ac:dyDescent="0.2">
      <c r="B419" t="s">
        <v>4</v>
      </c>
      <c r="E419" s="23">
        <f>C413*C415</f>
        <v>213.25</v>
      </c>
      <c r="F419" s="8"/>
      <c r="G419" s="24"/>
      <c r="H419" s="25"/>
      <c r="I419" s="26"/>
    </row>
    <row r="420" spans="2:9" x14ac:dyDescent="0.2">
      <c r="B420" t="s">
        <v>5</v>
      </c>
      <c r="E420" s="23">
        <v>546.41</v>
      </c>
      <c r="F420" s="8"/>
      <c r="G420" s="24"/>
      <c r="H420" s="25"/>
      <c r="I420" s="26"/>
    </row>
    <row r="421" spans="2:9" x14ac:dyDescent="0.2">
      <c r="B421" t="s">
        <v>6</v>
      </c>
      <c r="E421" s="23">
        <v>305.52999999999997</v>
      </c>
      <c r="F421" s="8"/>
      <c r="G421" s="24"/>
      <c r="H421" s="25"/>
      <c r="I421" s="26"/>
    </row>
    <row r="422" spans="2:9" x14ac:dyDescent="0.2">
      <c r="B422" t="s">
        <v>7</v>
      </c>
      <c r="E422" s="23">
        <v>280.72000000000003</v>
      </c>
      <c r="F422" s="8"/>
      <c r="G422" s="24"/>
      <c r="H422" s="25"/>
      <c r="I422" s="26"/>
    </row>
    <row r="423" spans="2:9" x14ac:dyDescent="0.2">
      <c r="B423" t="s">
        <v>8</v>
      </c>
      <c r="E423" s="23">
        <v>21.6</v>
      </c>
      <c r="F423" s="8"/>
      <c r="G423" s="24"/>
      <c r="H423" s="25"/>
      <c r="I423" s="26"/>
    </row>
    <row r="424" spans="2:9" x14ac:dyDescent="0.2">
      <c r="B424" t="s">
        <v>9</v>
      </c>
      <c r="E424" s="23">
        <v>358.82</v>
      </c>
      <c r="F424" s="8"/>
      <c r="G424" s="24"/>
      <c r="H424" s="25"/>
      <c r="I424" s="26"/>
    </row>
    <row r="425" spans="2:9" ht="15" x14ac:dyDescent="0.25">
      <c r="B425" s="9"/>
      <c r="C425" s="9"/>
      <c r="D425" s="9"/>
      <c r="E425" s="27">
        <f>SUM(E418:E424)</f>
        <v>2835.38</v>
      </c>
      <c r="F425" s="28"/>
      <c r="G425" s="29"/>
      <c r="H425" s="30"/>
      <c r="I425" s="30"/>
    </row>
    <row r="427" spans="2:9" x14ac:dyDescent="0.2">
      <c r="B427" s="5" t="s">
        <v>26</v>
      </c>
      <c r="C427" s="6">
        <v>26.31</v>
      </c>
      <c r="D427" s="5"/>
      <c r="E427" s="5" t="s">
        <v>27</v>
      </c>
      <c r="F427" s="6">
        <v>684.36</v>
      </c>
    </row>
    <row r="429" spans="2:9" x14ac:dyDescent="0.2">
      <c r="B429" s="31" t="s">
        <v>10</v>
      </c>
      <c r="D429" s="20"/>
      <c r="E429" s="32" t="s">
        <v>28</v>
      </c>
      <c r="F429" s="22" t="s">
        <v>63</v>
      </c>
      <c r="G429" s="22"/>
      <c r="H429" s="22"/>
      <c r="I429" s="22"/>
    </row>
    <row r="430" spans="2:9" x14ac:dyDescent="0.2">
      <c r="B430" t="s">
        <v>3</v>
      </c>
      <c r="E430" s="8">
        <v>684.36</v>
      </c>
      <c r="F430" s="33">
        <v>0</v>
      </c>
      <c r="H430" s="25"/>
      <c r="I430" s="26"/>
    </row>
    <row r="431" spans="2:9" x14ac:dyDescent="0.2">
      <c r="B431" t="s">
        <v>4</v>
      </c>
      <c r="E431" s="8">
        <f>C413*C427</f>
        <v>131.54999999999998</v>
      </c>
      <c r="F431" s="33">
        <v>0</v>
      </c>
      <c r="H431" s="25"/>
      <c r="I431" s="26"/>
    </row>
    <row r="432" spans="2:9" x14ac:dyDescent="0.2">
      <c r="B432" t="s">
        <v>5</v>
      </c>
      <c r="E432" s="8">
        <v>546.41</v>
      </c>
      <c r="F432" s="33">
        <v>0</v>
      </c>
      <c r="H432" s="25"/>
      <c r="I432" s="26"/>
    </row>
    <row r="433" spans="2:9" ht="14.25" x14ac:dyDescent="0.2">
      <c r="B433" t="s">
        <v>6</v>
      </c>
      <c r="C433" s="9"/>
      <c r="E433" s="8">
        <v>305.52999999999997</v>
      </c>
      <c r="F433" s="33">
        <v>0</v>
      </c>
      <c r="H433" s="25"/>
      <c r="I433" s="26"/>
    </row>
    <row r="434" spans="2:9" x14ac:dyDescent="0.2">
      <c r="B434" t="s">
        <v>7</v>
      </c>
      <c r="E434" s="8">
        <v>280.72000000000003</v>
      </c>
      <c r="F434" s="33">
        <v>0</v>
      </c>
      <c r="H434" s="25"/>
      <c r="I434" s="26"/>
    </row>
    <row r="435" spans="2:9" ht="15" x14ac:dyDescent="0.25">
      <c r="B435" s="9"/>
      <c r="D435" s="9"/>
      <c r="E435" s="28">
        <f>SUM(E430:E434)</f>
        <v>1948.57</v>
      </c>
      <c r="F435" s="34">
        <f>SUM(F430:F434)</f>
        <v>0</v>
      </c>
      <c r="G435" s="9"/>
      <c r="H435" s="9"/>
      <c r="I435" s="30"/>
    </row>
    <row r="437" spans="2:9" x14ac:dyDescent="0.2">
      <c r="B437" s="14" t="s">
        <v>12</v>
      </c>
      <c r="D437" s="20"/>
      <c r="E437" s="32" t="s">
        <v>24</v>
      </c>
      <c r="F437" s="22"/>
      <c r="G437" s="22"/>
      <c r="H437" s="22"/>
      <c r="I437" s="22"/>
    </row>
    <row r="438" spans="2:9" x14ac:dyDescent="0.2">
      <c r="B438" t="s">
        <v>13</v>
      </c>
      <c r="E438" s="35">
        <v>38.44</v>
      </c>
      <c r="F438" s="8"/>
      <c r="G438" s="36"/>
      <c r="H438" s="25"/>
      <c r="I438" s="26"/>
    </row>
    <row r="439" spans="2:9" x14ac:dyDescent="0.2">
      <c r="B439" t="s">
        <v>14</v>
      </c>
      <c r="E439" s="35">
        <v>92.14</v>
      </c>
      <c r="F439" s="8"/>
      <c r="G439" s="36"/>
      <c r="H439" s="25"/>
      <c r="I439" s="26"/>
    </row>
    <row r="440" spans="2:9" x14ac:dyDescent="0.2">
      <c r="B440" t="s">
        <v>15</v>
      </c>
      <c r="E440" s="35">
        <v>96.13</v>
      </c>
      <c r="F440" s="8"/>
      <c r="G440" s="36"/>
      <c r="H440" s="25"/>
      <c r="I440" s="26"/>
    </row>
    <row r="441" spans="2:9" x14ac:dyDescent="0.2">
      <c r="B441" t="s">
        <v>16</v>
      </c>
      <c r="E441" s="35">
        <v>131.66</v>
      </c>
      <c r="F441" s="8"/>
      <c r="G441" s="36"/>
      <c r="H441" s="25"/>
      <c r="I441" s="26"/>
    </row>
    <row r="443" spans="2:9" x14ac:dyDescent="0.2">
      <c r="B443" s="14" t="s">
        <v>17</v>
      </c>
      <c r="D443" s="20"/>
      <c r="E443" s="32" t="s">
        <v>24</v>
      </c>
      <c r="F443" s="22"/>
      <c r="G443" s="22"/>
      <c r="H443" s="22"/>
      <c r="I443" s="22"/>
    </row>
    <row r="444" spans="2:9" x14ac:dyDescent="0.2">
      <c r="B444" t="s">
        <v>18</v>
      </c>
      <c r="E444" s="35">
        <v>56.25</v>
      </c>
      <c r="F444" s="8"/>
      <c r="H444" s="25"/>
      <c r="I444" s="26"/>
    </row>
    <row r="445" spans="2:9" x14ac:dyDescent="0.2">
      <c r="B445" t="s">
        <v>19</v>
      </c>
      <c r="E445" s="35">
        <v>18.77</v>
      </c>
      <c r="F445" s="8"/>
      <c r="H445" s="25"/>
      <c r="I445" s="26"/>
    </row>
    <row r="446" spans="2:9" x14ac:dyDescent="0.2">
      <c r="B446" t="s">
        <v>20</v>
      </c>
      <c r="E446" s="35">
        <v>70.31</v>
      </c>
      <c r="F446" s="8"/>
      <c r="H446" s="25"/>
      <c r="I446" s="26"/>
    </row>
    <row r="447" spans="2:9" x14ac:dyDescent="0.2">
      <c r="B447" t="s">
        <v>21</v>
      </c>
      <c r="E447" s="35">
        <v>23.46</v>
      </c>
      <c r="F447" s="37"/>
      <c r="H447" s="25"/>
      <c r="I447" s="26"/>
    </row>
    <row r="448" spans="2:9" ht="13.5" thickBot="1" x14ac:dyDescent="0.25"/>
    <row r="449" spans="2:11" ht="16.5" thickTop="1" thickBot="1" x14ac:dyDescent="0.3">
      <c r="B449" s="5" t="s">
        <v>30</v>
      </c>
      <c r="E449" s="15">
        <f>12*E425+2*E435</f>
        <v>37921.699999999997</v>
      </c>
    </row>
    <row r="450" spans="2:11" ht="24" thickTop="1" thickBot="1" x14ac:dyDescent="0.25">
      <c r="B450" s="16" t="s">
        <v>23</v>
      </c>
      <c r="E450" s="38"/>
    </row>
    <row r="451" spans="2:11" ht="13.5" thickTop="1" x14ac:dyDescent="0.2">
      <c r="E451" s="38"/>
      <c r="F451" s="75" t="s">
        <v>31</v>
      </c>
      <c r="G451" s="40">
        <f>E454/E449</f>
        <v>0.94861596394676395</v>
      </c>
      <c r="H451" s="76" t="s">
        <v>32</v>
      </c>
    </row>
    <row r="452" spans="2:11" ht="13.5" thickBot="1" x14ac:dyDescent="0.25">
      <c r="E452" s="38"/>
      <c r="F452" s="42">
        <f>E449-E454</f>
        <v>1948.5699999999997</v>
      </c>
      <c r="G452" s="43"/>
      <c r="H452" s="44">
        <f>1-G451</f>
        <v>5.1384036053236049E-2</v>
      </c>
    </row>
    <row r="453" spans="2:11" ht="14.25" thickTop="1" thickBot="1" x14ac:dyDescent="0.25">
      <c r="E453" s="38"/>
    </row>
    <row r="454" spans="2:11" ht="16.5" thickTop="1" thickBot="1" x14ac:dyDescent="0.3">
      <c r="B454" s="11" t="s">
        <v>33</v>
      </c>
      <c r="C454" s="11"/>
      <c r="D454" s="11"/>
      <c r="E454" s="45">
        <f>12*E425+E435</f>
        <v>35973.129999999997</v>
      </c>
      <c r="K454" s="36"/>
    </row>
    <row r="455" spans="2:11" ht="23.25" thickTop="1" x14ac:dyDescent="0.2">
      <c r="B455" s="16" t="s">
        <v>23</v>
      </c>
    </row>
    <row r="456" spans="2:11" x14ac:dyDescent="0.2">
      <c r="K456" s="46"/>
    </row>
    <row r="457" spans="2:11" hidden="1" x14ac:dyDescent="0.2">
      <c r="C457" s="26">
        <f>E449/1568</f>
        <v>24.184757653061222</v>
      </c>
      <c r="D457" s="26">
        <f>E449/1680</f>
        <v>22.572440476190476</v>
      </c>
      <c r="E457" s="26">
        <f>E454/1680</f>
        <v>21.412577380952378</v>
      </c>
      <c r="F457">
        <f>E457/C457</f>
        <v>0.88537489968364635</v>
      </c>
      <c r="G457">
        <f>D457/C457</f>
        <v>0.93333333333333335</v>
      </c>
      <c r="H457">
        <f>E454/E561</f>
        <v>0.88298074449639363</v>
      </c>
      <c r="K457" s="46"/>
    </row>
    <row r="458" spans="2:11" ht="13.5" thickBot="1" x14ac:dyDescent="0.25">
      <c r="C458" s="26"/>
      <c r="D458" s="26"/>
      <c r="E458" s="26"/>
      <c r="K458" s="46"/>
    </row>
    <row r="459" spans="2:11" ht="15.75" thickTop="1" x14ac:dyDescent="0.25">
      <c r="B459" s="47" t="s">
        <v>34</v>
      </c>
      <c r="C459" s="48" t="s">
        <v>35</v>
      </c>
      <c r="D459" s="49" t="s">
        <v>36</v>
      </c>
      <c r="E459" s="50"/>
      <c r="F459" s="50"/>
      <c r="G459" s="51"/>
      <c r="H459" s="52">
        <f>1-G457</f>
        <v>6.6666666666666652E-2</v>
      </c>
      <c r="K459" s="46"/>
    </row>
    <row r="460" spans="2:11" ht="15" x14ac:dyDescent="0.25">
      <c r="B460" s="47" t="s">
        <v>37</v>
      </c>
      <c r="C460" s="53"/>
      <c r="D460" s="54"/>
      <c r="E460" s="54"/>
      <c r="F460" s="54"/>
      <c r="G460" s="54"/>
      <c r="H460" s="55"/>
      <c r="K460" s="46"/>
    </row>
    <row r="461" spans="2:11" ht="15.75" thickBot="1" x14ac:dyDescent="0.3">
      <c r="B461" s="47" t="s">
        <v>38</v>
      </c>
      <c r="C461" s="56" t="s">
        <v>39</v>
      </c>
      <c r="D461" s="57" t="s">
        <v>40</v>
      </c>
      <c r="E461" s="58"/>
      <c r="F461" s="58"/>
      <c r="G461" s="59"/>
      <c r="H461" s="60">
        <f>1-F457</f>
        <v>0.11462510031635365</v>
      </c>
      <c r="K461" s="46"/>
    </row>
    <row r="462" spans="2:11" ht="13.5" thickTop="1" x14ac:dyDescent="0.2"/>
    <row r="464" spans="2:11" ht="13.5" thickBot="1" x14ac:dyDescent="0.25"/>
    <row r="465" spans="1:9" s="65" customFormat="1" ht="21.75" thickTop="1" thickBot="1" x14ac:dyDescent="0.35">
      <c r="A465"/>
      <c r="B465" s="61" t="s">
        <v>41</v>
      </c>
      <c r="C465" s="62"/>
      <c r="D465" s="62"/>
      <c r="E465" s="62"/>
      <c r="F465" s="63">
        <f>E561-E454</f>
        <v>4767.4300000000076</v>
      </c>
      <c r="G465" s="62"/>
      <c r="H465" s="64">
        <f>1-H457</f>
        <v>0.11701925550360637</v>
      </c>
    </row>
    <row r="466" spans="1:9" ht="13.5" thickTop="1" x14ac:dyDescent="0.2"/>
    <row r="467" spans="1:9" x14ac:dyDescent="0.2">
      <c r="B467" s="17"/>
      <c r="C467" s="17"/>
      <c r="D467" s="17"/>
      <c r="E467" s="17"/>
      <c r="F467" s="17"/>
      <c r="G467" s="17"/>
      <c r="H467" s="17"/>
      <c r="I467" s="17"/>
    </row>
    <row r="468" spans="1:9" ht="20.25" x14ac:dyDescent="0.3">
      <c r="A468" s="65"/>
    </row>
    <row r="469" spans="1:9" ht="22.5" customHeight="1" x14ac:dyDescent="0.3">
      <c r="B469" s="1" t="s">
        <v>42</v>
      </c>
    </row>
    <row r="471" spans="1:9" x14ac:dyDescent="0.2">
      <c r="B471" s="2" t="s">
        <v>0</v>
      </c>
      <c r="C471" s="3">
        <v>5</v>
      </c>
    </row>
    <row r="472" spans="1:9" x14ac:dyDescent="0.2">
      <c r="B472" s="2"/>
      <c r="C472" s="4"/>
    </row>
    <row r="473" spans="1:9" x14ac:dyDescent="0.2">
      <c r="B473" s="5" t="s">
        <v>1</v>
      </c>
      <c r="C473" s="6">
        <v>42.65</v>
      </c>
    </row>
    <row r="474" spans="1:9" x14ac:dyDescent="0.2">
      <c r="B474" s="2"/>
    </row>
    <row r="475" spans="1:9" x14ac:dyDescent="0.2">
      <c r="B475" s="7" t="s">
        <v>2</v>
      </c>
    </row>
    <row r="476" spans="1:9" x14ac:dyDescent="0.2">
      <c r="B476" t="s">
        <v>3</v>
      </c>
      <c r="E476" s="8">
        <v>1109.05</v>
      </c>
    </row>
    <row r="477" spans="1:9" x14ac:dyDescent="0.2">
      <c r="B477" t="s">
        <v>4</v>
      </c>
      <c r="E477" s="8">
        <f>C471*C473</f>
        <v>213.25</v>
      </c>
    </row>
    <row r="478" spans="1:9" x14ac:dyDescent="0.2">
      <c r="B478" t="s">
        <v>5</v>
      </c>
      <c r="E478" s="8">
        <v>546.41</v>
      </c>
    </row>
    <row r="479" spans="1:9" x14ac:dyDescent="0.2">
      <c r="B479" t="s">
        <v>6</v>
      </c>
      <c r="E479" s="8">
        <v>305.52999999999997</v>
      </c>
    </row>
    <row r="480" spans="1:9" x14ac:dyDescent="0.2">
      <c r="B480" t="s">
        <v>7</v>
      </c>
      <c r="E480" s="8">
        <v>280.72000000000003</v>
      </c>
    </row>
    <row r="481" spans="2:5" x14ac:dyDescent="0.2">
      <c r="B481" t="s">
        <v>8</v>
      </c>
      <c r="E481" s="8">
        <v>21.6</v>
      </c>
    </row>
    <row r="482" spans="2:5" x14ac:dyDescent="0.2">
      <c r="B482" t="s">
        <v>9</v>
      </c>
      <c r="E482" s="8">
        <v>358.82</v>
      </c>
    </row>
    <row r="483" spans="2:5" ht="14.25" x14ac:dyDescent="0.2">
      <c r="B483" s="9"/>
      <c r="E483" s="10">
        <f>SUM(E476:E482)</f>
        <v>2835.38</v>
      </c>
    </row>
    <row r="485" spans="2:5" x14ac:dyDescent="0.2">
      <c r="B485" s="7" t="s">
        <v>10</v>
      </c>
    </row>
    <row r="486" spans="2:5" x14ac:dyDescent="0.2">
      <c r="B486" s="11" t="s">
        <v>11</v>
      </c>
      <c r="C486" s="12">
        <v>26.31</v>
      </c>
    </row>
    <row r="487" spans="2:5" x14ac:dyDescent="0.2">
      <c r="B487" s="20"/>
    </row>
    <row r="488" spans="2:5" x14ac:dyDescent="0.2">
      <c r="B488" t="s">
        <v>3</v>
      </c>
      <c r="E488" s="8">
        <v>684.36</v>
      </c>
    </row>
    <row r="489" spans="2:5" x14ac:dyDescent="0.2">
      <c r="B489" t="s">
        <v>4</v>
      </c>
      <c r="E489" s="8">
        <f>C471*C486</f>
        <v>131.54999999999998</v>
      </c>
    </row>
    <row r="490" spans="2:5" x14ac:dyDescent="0.2">
      <c r="B490" t="s">
        <v>5</v>
      </c>
      <c r="E490" s="8">
        <v>546.41</v>
      </c>
    </row>
    <row r="491" spans="2:5" x14ac:dyDescent="0.2">
      <c r="B491" t="s">
        <v>6</v>
      </c>
      <c r="E491" s="8">
        <v>305.52999999999997</v>
      </c>
    </row>
    <row r="492" spans="2:5" x14ac:dyDescent="0.2">
      <c r="B492" t="s">
        <v>7</v>
      </c>
      <c r="E492" s="8">
        <v>280.72000000000003</v>
      </c>
    </row>
    <row r="493" spans="2:5" ht="14.25" x14ac:dyDescent="0.2">
      <c r="B493" s="9"/>
      <c r="E493" s="13">
        <f>SUM(E488:E492)</f>
        <v>1948.57</v>
      </c>
    </row>
    <row r="495" spans="2:5" x14ac:dyDescent="0.2">
      <c r="B495" s="14" t="s">
        <v>12</v>
      </c>
    </row>
    <row r="496" spans="2:5" x14ac:dyDescent="0.2">
      <c r="B496" t="s">
        <v>13</v>
      </c>
      <c r="E496" s="8">
        <v>38.44</v>
      </c>
    </row>
    <row r="497" spans="2:5" x14ac:dyDescent="0.2">
      <c r="B497" t="s">
        <v>14</v>
      </c>
      <c r="E497" s="8">
        <v>92.14</v>
      </c>
    </row>
    <row r="498" spans="2:5" x14ac:dyDescent="0.2">
      <c r="B498" t="s">
        <v>15</v>
      </c>
      <c r="E498" s="8">
        <v>96.13</v>
      </c>
    </row>
    <row r="499" spans="2:5" x14ac:dyDescent="0.2">
      <c r="B499" t="s">
        <v>16</v>
      </c>
      <c r="E499" s="8">
        <v>131.66</v>
      </c>
    </row>
    <row r="501" spans="2:5" x14ac:dyDescent="0.2">
      <c r="B501" s="14" t="s">
        <v>17</v>
      </c>
    </row>
    <row r="502" spans="2:5" x14ac:dyDescent="0.2">
      <c r="B502" t="s">
        <v>18</v>
      </c>
      <c r="E502" s="8">
        <v>56.25</v>
      </c>
    </row>
    <row r="503" spans="2:5" x14ac:dyDescent="0.2">
      <c r="B503" t="s">
        <v>19</v>
      </c>
      <c r="E503" s="8">
        <v>18.77</v>
      </c>
    </row>
    <row r="504" spans="2:5" x14ac:dyDescent="0.2">
      <c r="B504" t="s">
        <v>20</v>
      </c>
      <c r="E504" s="8">
        <v>70.31</v>
      </c>
    </row>
    <row r="505" spans="2:5" x14ac:dyDescent="0.2">
      <c r="B505" t="s">
        <v>21</v>
      </c>
      <c r="E505" s="8">
        <v>23.46</v>
      </c>
    </row>
    <row r="506" spans="2:5" ht="13.5" thickBot="1" x14ac:dyDescent="0.25"/>
    <row r="507" spans="2:5" ht="16.5" thickTop="1" thickBot="1" x14ac:dyDescent="0.3">
      <c r="B507" s="5" t="s">
        <v>43</v>
      </c>
      <c r="E507" s="15">
        <f>12*E483+2*E493</f>
        <v>37921.699999999997</v>
      </c>
    </row>
    <row r="508" spans="2:5" ht="23.25" thickTop="1" x14ac:dyDescent="0.2">
      <c r="B508" s="16" t="s">
        <v>23</v>
      </c>
    </row>
    <row r="510" spans="2:5" ht="13.5" thickBot="1" x14ac:dyDescent="0.25"/>
    <row r="511" spans="2:5" ht="16.5" thickTop="1" thickBot="1" x14ac:dyDescent="0.3">
      <c r="B511" s="11" t="s">
        <v>44</v>
      </c>
      <c r="C511" s="11"/>
      <c r="E511" s="45">
        <f>E566-E507</f>
        <v>1205.7700000000041</v>
      </c>
    </row>
    <row r="512" spans="2:5" ht="52.5" customHeight="1" thickTop="1" x14ac:dyDescent="0.2">
      <c r="B512" s="16" t="s">
        <v>45</v>
      </c>
    </row>
    <row r="515" spans="1:9" x14ac:dyDescent="0.2">
      <c r="B515" s="17"/>
      <c r="C515" s="17"/>
      <c r="D515" s="17"/>
      <c r="E515" s="17"/>
      <c r="F515" s="17"/>
      <c r="G515" s="17"/>
      <c r="H515" s="17"/>
      <c r="I515" s="17"/>
    </row>
    <row r="517" spans="1:9" ht="22.5" customHeight="1" x14ac:dyDescent="0.3">
      <c r="B517" s="1" t="s">
        <v>46</v>
      </c>
    </row>
    <row r="519" spans="1:9" x14ac:dyDescent="0.2">
      <c r="B519" s="2" t="s">
        <v>0</v>
      </c>
      <c r="C519" s="18">
        <v>5</v>
      </c>
    </row>
    <row r="520" spans="1:9" x14ac:dyDescent="0.2">
      <c r="B520" s="2"/>
      <c r="C520" s="4"/>
    </row>
    <row r="521" spans="1:9" x14ac:dyDescent="0.2">
      <c r="B521" s="5" t="s">
        <v>47</v>
      </c>
      <c r="C521" s="6">
        <v>44.65</v>
      </c>
    </row>
    <row r="522" spans="1:9" x14ac:dyDescent="0.2">
      <c r="B522" s="2"/>
      <c r="C522" s="4"/>
    </row>
    <row r="523" spans="1:9" x14ac:dyDescent="0.2">
      <c r="B523" s="11" t="s">
        <v>48</v>
      </c>
      <c r="C523" s="12">
        <v>42.65</v>
      </c>
    </row>
    <row r="525" spans="1:9" s="20" customFormat="1" x14ac:dyDescent="0.2">
      <c r="A525"/>
      <c r="E525" s="21" t="s">
        <v>49</v>
      </c>
      <c r="F525" s="22" t="s">
        <v>50</v>
      </c>
      <c r="H525" s="22" t="s">
        <v>51</v>
      </c>
      <c r="I525" s="22" t="s">
        <v>52</v>
      </c>
    </row>
    <row r="526" spans="1:9" x14ac:dyDescent="0.2">
      <c r="B526" t="s">
        <v>3</v>
      </c>
      <c r="E526" s="8">
        <v>1161.3</v>
      </c>
      <c r="F526" s="8">
        <v>1109.05</v>
      </c>
      <c r="G526" s="24">
        <f t="shared" ref="G526:G532" si="0">F526/E526</f>
        <v>0.95500731938344963</v>
      </c>
      <c r="H526" s="25">
        <f t="shared" ref="H526:H532" si="1">1-G526</f>
        <v>4.4992680616550373E-2</v>
      </c>
      <c r="I526" s="26">
        <f t="shared" ref="I526:I533" si="2">E526-F526</f>
        <v>52.25</v>
      </c>
    </row>
    <row r="527" spans="1:9" x14ac:dyDescent="0.2">
      <c r="B527" t="s">
        <v>4</v>
      </c>
      <c r="E527" s="8">
        <f>C521*C519</f>
        <v>223.25</v>
      </c>
      <c r="F527" s="8">
        <f>C519*C523</f>
        <v>213.25</v>
      </c>
      <c r="G527" s="24">
        <f t="shared" si="0"/>
        <v>0.95520716685330342</v>
      </c>
      <c r="H527" s="25">
        <f t="shared" si="1"/>
        <v>4.4792833146696576E-2</v>
      </c>
      <c r="I527" s="26">
        <f t="shared" si="2"/>
        <v>10</v>
      </c>
    </row>
    <row r="528" spans="1:9" x14ac:dyDescent="0.2">
      <c r="A528" s="20"/>
      <c r="B528" t="s">
        <v>5</v>
      </c>
      <c r="E528" s="8">
        <v>575.16</v>
      </c>
      <c r="F528" s="8">
        <v>546.41</v>
      </c>
      <c r="G528" s="24">
        <f t="shared" si="0"/>
        <v>0.95001390917309969</v>
      </c>
      <c r="H528" s="25">
        <f t="shared" si="1"/>
        <v>4.9986090826900309E-2</v>
      </c>
      <c r="I528" s="26">
        <f t="shared" si="2"/>
        <v>28.75</v>
      </c>
    </row>
    <row r="529" spans="1:9" x14ac:dyDescent="0.2">
      <c r="B529" t="s">
        <v>6</v>
      </c>
      <c r="E529" s="8">
        <v>318.26</v>
      </c>
      <c r="F529" s="8">
        <v>305.52999999999997</v>
      </c>
      <c r="G529" s="24">
        <f t="shared" si="0"/>
        <v>0.96000125683403503</v>
      </c>
      <c r="H529" s="25">
        <f t="shared" si="1"/>
        <v>3.9998743165964967E-2</v>
      </c>
      <c r="I529" s="26">
        <f t="shared" si="2"/>
        <v>12.730000000000018</v>
      </c>
    </row>
    <row r="530" spans="1:9" x14ac:dyDescent="0.2">
      <c r="B530" t="s">
        <v>7</v>
      </c>
      <c r="E530" s="8">
        <v>292.41000000000003</v>
      </c>
      <c r="F530" s="8">
        <v>280.72000000000003</v>
      </c>
      <c r="G530" s="24">
        <f t="shared" si="0"/>
        <v>0.96002188707636538</v>
      </c>
      <c r="H530" s="25">
        <f t="shared" si="1"/>
        <v>3.9978112923634623E-2</v>
      </c>
      <c r="I530" s="26">
        <f t="shared" si="2"/>
        <v>11.689999999999998</v>
      </c>
    </row>
    <row r="531" spans="1:9" x14ac:dyDescent="0.2">
      <c r="B531" t="s">
        <v>8</v>
      </c>
      <c r="E531" s="8">
        <v>22.5</v>
      </c>
      <c r="F531" s="8">
        <v>21.6</v>
      </c>
      <c r="G531" s="24">
        <f t="shared" si="0"/>
        <v>0.96000000000000008</v>
      </c>
      <c r="H531" s="25">
        <f t="shared" si="1"/>
        <v>3.9999999999999925E-2</v>
      </c>
      <c r="I531" s="26">
        <f t="shared" si="2"/>
        <v>0.89999999999999858</v>
      </c>
    </row>
    <row r="532" spans="1:9" x14ac:dyDescent="0.2">
      <c r="B532" t="s">
        <v>9</v>
      </c>
      <c r="E532" s="8">
        <v>373.77</v>
      </c>
      <c r="F532" s="8">
        <v>358.82</v>
      </c>
      <c r="G532" s="24">
        <f t="shared" si="0"/>
        <v>0.96000214035369347</v>
      </c>
      <c r="H532" s="25">
        <f t="shared" si="1"/>
        <v>3.9997859646306533E-2</v>
      </c>
      <c r="I532" s="26">
        <f t="shared" si="2"/>
        <v>14.949999999999989</v>
      </c>
    </row>
    <row r="533" spans="1:9" s="9" customFormat="1" ht="15" x14ac:dyDescent="0.25">
      <c r="A533"/>
      <c r="E533" s="28">
        <f>SUM(E526:E532)</f>
        <v>2966.65</v>
      </c>
      <c r="F533" s="28">
        <f>SUM(F526:F532)</f>
        <v>2835.38</v>
      </c>
      <c r="G533" s="29"/>
      <c r="H533" s="30"/>
      <c r="I533" s="30">
        <f t="shared" si="2"/>
        <v>131.26999999999998</v>
      </c>
    </row>
    <row r="534" spans="1:9" x14ac:dyDescent="0.2">
      <c r="E534" s="13"/>
      <c r="F534" s="13"/>
      <c r="G534" s="66"/>
      <c r="H534" s="74"/>
    </row>
    <row r="535" spans="1:9" x14ac:dyDescent="0.2">
      <c r="B535" s="5" t="s">
        <v>53</v>
      </c>
      <c r="C535" s="67">
        <v>44.65</v>
      </c>
      <c r="D535" s="5"/>
      <c r="E535" s="5" t="s">
        <v>54</v>
      </c>
      <c r="F535" s="67">
        <v>1161.3</v>
      </c>
    </row>
    <row r="536" spans="1:9" ht="14.25" x14ac:dyDescent="0.2">
      <c r="A536" s="9"/>
      <c r="C536" s="68"/>
      <c r="F536" s="68"/>
    </row>
    <row r="537" spans="1:9" x14ac:dyDescent="0.2">
      <c r="B537" s="11" t="s">
        <v>55</v>
      </c>
      <c r="C537" s="69">
        <v>23.98</v>
      </c>
      <c r="D537" s="11"/>
      <c r="E537" s="11" t="s">
        <v>56</v>
      </c>
      <c r="F537" s="69">
        <v>623.62</v>
      </c>
    </row>
    <row r="539" spans="1:9" s="20" customFormat="1" x14ac:dyDescent="0.2">
      <c r="A539"/>
      <c r="C539"/>
      <c r="E539" s="32" t="s">
        <v>57</v>
      </c>
      <c r="F539" s="22" t="s">
        <v>58</v>
      </c>
      <c r="G539" s="22"/>
      <c r="H539" s="22" t="s">
        <v>51</v>
      </c>
      <c r="I539" s="22" t="s">
        <v>52</v>
      </c>
    </row>
    <row r="540" spans="1:9" x14ac:dyDescent="0.2">
      <c r="B540" t="s">
        <v>3</v>
      </c>
      <c r="E540" s="8">
        <v>1161.3</v>
      </c>
      <c r="F540" s="8">
        <v>623.62</v>
      </c>
      <c r="G540">
        <f>F540/E540</f>
        <v>0.53700163609747698</v>
      </c>
      <c r="H540" s="25">
        <f>1-G540</f>
        <v>0.46299836390252302</v>
      </c>
      <c r="I540" s="26">
        <f t="shared" ref="I540:I545" si="3">E540-F540</f>
        <v>537.67999999999995</v>
      </c>
    </row>
    <row r="541" spans="1:9" x14ac:dyDescent="0.2">
      <c r="B541" t="s">
        <v>4</v>
      </c>
      <c r="E541" s="8">
        <f>C519*C535</f>
        <v>223.25</v>
      </c>
      <c r="F541" s="8">
        <f>C519*C537</f>
        <v>119.9</v>
      </c>
      <c r="G541">
        <f>F541/E541</f>
        <v>0.53706606942889146</v>
      </c>
      <c r="H541" s="25">
        <f>1-G541</f>
        <v>0.46293393057110854</v>
      </c>
      <c r="I541" s="26">
        <f t="shared" si="3"/>
        <v>103.35</v>
      </c>
    </row>
    <row r="542" spans="1:9" x14ac:dyDescent="0.2">
      <c r="A542" s="20"/>
      <c r="B542" t="s">
        <v>5</v>
      </c>
      <c r="E542" s="8">
        <v>575.16</v>
      </c>
      <c r="F542" s="8">
        <v>546.41</v>
      </c>
      <c r="G542">
        <f>F542/E542</f>
        <v>0.95001390917309969</v>
      </c>
      <c r="H542" s="25">
        <f>1-G542</f>
        <v>4.9986090826900309E-2</v>
      </c>
      <c r="I542" s="26">
        <f t="shared" si="3"/>
        <v>28.75</v>
      </c>
    </row>
    <row r="543" spans="1:9" ht="14.25" x14ac:dyDescent="0.2">
      <c r="B543" t="s">
        <v>6</v>
      </c>
      <c r="C543" s="9"/>
      <c r="E543" s="8">
        <v>318.26</v>
      </c>
      <c r="F543" s="8">
        <v>305.52999999999997</v>
      </c>
      <c r="G543">
        <f>F543/E543</f>
        <v>0.96000125683403503</v>
      </c>
      <c r="H543" s="25">
        <f>1-G543</f>
        <v>3.9998743165964967E-2</v>
      </c>
      <c r="I543" s="26">
        <f t="shared" si="3"/>
        <v>12.730000000000018</v>
      </c>
    </row>
    <row r="544" spans="1:9" x14ac:dyDescent="0.2">
      <c r="B544" t="s">
        <v>7</v>
      </c>
      <c r="E544" s="8">
        <v>292.41000000000003</v>
      </c>
      <c r="F544" s="8">
        <v>280.72000000000003</v>
      </c>
      <c r="G544">
        <f>F544/E544</f>
        <v>0.96002188707636538</v>
      </c>
      <c r="H544" s="25">
        <f>1-G544</f>
        <v>3.9978112923634623E-2</v>
      </c>
      <c r="I544" s="26">
        <f t="shared" si="3"/>
        <v>11.689999999999998</v>
      </c>
    </row>
    <row r="545" spans="1:9" s="9" customFormat="1" ht="15" x14ac:dyDescent="0.25">
      <c r="A545"/>
      <c r="C545"/>
      <c r="E545" s="28">
        <f>SUM(E540:E544)</f>
        <v>2570.38</v>
      </c>
      <c r="F545" s="28">
        <f>SUM(F540:F544)</f>
        <v>1876.1799999999998</v>
      </c>
      <c r="I545" s="30">
        <f t="shared" si="3"/>
        <v>694.20000000000027</v>
      </c>
    </row>
    <row r="548" spans="1:9" s="20" customFormat="1" ht="14.25" x14ac:dyDescent="0.2">
      <c r="A548" s="9"/>
      <c r="B548" s="14" t="s">
        <v>12</v>
      </c>
      <c r="C548"/>
      <c r="E548" s="32" t="s">
        <v>49</v>
      </c>
      <c r="F548" s="22" t="s">
        <v>59</v>
      </c>
      <c r="G548" s="22"/>
      <c r="H548" s="22" t="s">
        <v>51</v>
      </c>
      <c r="I548" s="22" t="s">
        <v>52</v>
      </c>
    </row>
    <row r="549" spans="1:9" x14ac:dyDescent="0.2">
      <c r="B549" t="s">
        <v>13</v>
      </c>
      <c r="E549" s="8">
        <v>40.04</v>
      </c>
      <c r="F549" s="8">
        <v>38.44</v>
      </c>
      <c r="G549" s="36">
        <f>F549/E549</f>
        <v>0.96003996003995995</v>
      </c>
      <c r="H549" s="25">
        <f>1-G549</f>
        <v>3.996003996004005E-2</v>
      </c>
      <c r="I549" s="26">
        <f>E549-F549</f>
        <v>1.6000000000000014</v>
      </c>
    </row>
    <row r="550" spans="1:9" x14ac:dyDescent="0.2">
      <c r="B550" t="s">
        <v>14</v>
      </c>
      <c r="E550" s="8">
        <v>95.97</v>
      </c>
      <c r="F550" s="8">
        <v>92.14</v>
      </c>
      <c r="G550" s="36">
        <f>F550/E550</f>
        <v>0.96009169532145466</v>
      </c>
      <c r="H550" s="25">
        <f>1-G550</f>
        <v>3.9908304678545337E-2</v>
      </c>
      <c r="I550" s="26">
        <f>E550-F550</f>
        <v>3.8299999999999983</v>
      </c>
    </row>
    <row r="551" spans="1:9" x14ac:dyDescent="0.2">
      <c r="A551" s="20"/>
      <c r="B551" t="s">
        <v>15</v>
      </c>
      <c r="E551" s="8">
        <v>100.13</v>
      </c>
      <c r="F551" s="8">
        <v>96.13</v>
      </c>
      <c r="G551" s="36">
        <f>F551/E551</f>
        <v>0.96005193248776588</v>
      </c>
      <c r="H551" s="25">
        <f>1-G551</f>
        <v>3.994806751223412E-2</v>
      </c>
      <c r="I551" s="26">
        <f>E551-F551</f>
        <v>4</v>
      </c>
    </row>
    <row r="552" spans="1:9" x14ac:dyDescent="0.2">
      <c r="B552" t="s">
        <v>16</v>
      </c>
      <c r="E552" s="8">
        <v>137.13999999999999</v>
      </c>
      <c r="F552" s="8">
        <v>131.66</v>
      </c>
      <c r="G552" s="36">
        <f>F552/E552</f>
        <v>0.96004083418404562</v>
      </c>
      <c r="H552" s="25">
        <f>1-G552</f>
        <v>3.9959165815954378E-2</v>
      </c>
      <c r="I552" s="26">
        <f>E552-F552</f>
        <v>5.4799999999999898</v>
      </c>
    </row>
    <row r="554" spans="1:9" s="20" customFormat="1" x14ac:dyDescent="0.2">
      <c r="A554"/>
      <c r="B554" s="14" t="s">
        <v>17</v>
      </c>
      <c r="C554"/>
      <c r="E554" s="32" t="s">
        <v>49</v>
      </c>
      <c r="F554" s="22" t="s">
        <v>59</v>
      </c>
      <c r="G554" s="22"/>
      <c r="H554" s="22" t="s">
        <v>51</v>
      </c>
      <c r="I554" s="22" t="s">
        <v>52</v>
      </c>
    </row>
    <row r="555" spans="1:9" x14ac:dyDescent="0.2">
      <c r="B555" t="s">
        <v>18</v>
      </c>
      <c r="E555" s="8">
        <v>58.59</v>
      </c>
      <c r="F555" s="8">
        <v>56.25</v>
      </c>
      <c r="G555">
        <f>F555/E555</f>
        <v>0.96006144393241166</v>
      </c>
      <c r="H555" s="25">
        <f>1-G555</f>
        <v>3.9938556067588338E-2</v>
      </c>
      <c r="I555" s="26">
        <f>E555-F555</f>
        <v>2.3400000000000034</v>
      </c>
    </row>
    <row r="556" spans="1:9" x14ac:dyDescent="0.2">
      <c r="B556" t="s">
        <v>19</v>
      </c>
      <c r="E556" s="8">
        <v>19.55</v>
      </c>
      <c r="F556" s="8">
        <v>18.77</v>
      </c>
      <c r="G556">
        <f>F556/E556</f>
        <v>0.96010230179028122</v>
      </c>
      <c r="H556" s="25">
        <f>1-G556</f>
        <v>3.9897698209718779E-2</v>
      </c>
      <c r="I556" s="26">
        <f>E556-F556</f>
        <v>0.78000000000000114</v>
      </c>
    </row>
    <row r="557" spans="1:9" x14ac:dyDescent="0.2">
      <c r="A557" s="20"/>
      <c r="B557" t="s">
        <v>20</v>
      </c>
      <c r="E557" s="8">
        <v>73.23</v>
      </c>
      <c r="F557" s="8">
        <v>70.31</v>
      </c>
      <c r="G557">
        <f>F557/E557</f>
        <v>0.96012563157176023</v>
      </c>
      <c r="H557" s="25">
        <f>1-G557</f>
        <v>3.987436842823977E-2</v>
      </c>
      <c r="I557" s="26">
        <f>E557-F557</f>
        <v>2.9200000000000017</v>
      </c>
    </row>
    <row r="558" spans="1:9" x14ac:dyDescent="0.2">
      <c r="B558" t="s">
        <v>21</v>
      </c>
      <c r="E558" s="8">
        <v>24.43</v>
      </c>
      <c r="F558" s="37">
        <v>23.46</v>
      </c>
      <c r="G558">
        <f>F558/E558</f>
        <v>0.9602947196070406</v>
      </c>
      <c r="H558" s="25">
        <f>1-G558</f>
        <v>3.9705280392959397E-2</v>
      </c>
      <c r="I558" s="26">
        <f>E558-F558</f>
        <v>0.96999999999999886</v>
      </c>
    </row>
    <row r="559" spans="1:9" x14ac:dyDescent="0.2">
      <c r="E559" s="8"/>
      <c r="F559" s="37"/>
      <c r="H559" s="25"/>
      <c r="I559" s="26"/>
    </row>
    <row r="560" spans="1:9" ht="13.5" thickBot="1" x14ac:dyDescent="0.25"/>
    <row r="561" spans="2:8" ht="16.5" thickTop="1" thickBot="1" x14ac:dyDescent="0.3">
      <c r="B561" s="5" t="s">
        <v>60</v>
      </c>
      <c r="E561" s="15">
        <f>12*E533+2*E545</f>
        <v>40740.560000000005</v>
      </c>
    </row>
    <row r="562" spans="2:8" ht="24" thickTop="1" thickBot="1" x14ac:dyDescent="0.25">
      <c r="B562" s="16" t="s">
        <v>23</v>
      </c>
      <c r="E562" s="70"/>
    </row>
    <row r="563" spans="2:8" ht="13.5" thickTop="1" x14ac:dyDescent="0.2">
      <c r="E563" s="70"/>
      <c r="F563" s="39" t="s">
        <v>31</v>
      </c>
      <c r="G563" s="71">
        <f>E566/E561</f>
        <v>0.96040579707299056</v>
      </c>
      <c r="H563" s="41" t="s">
        <v>32</v>
      </c>
    </row>
    <row r="564" spans="2:8" ht="13.5" thickBot="1" x14ac:dyDescent="0.25">
      <c r="E564" s="70"/>
      <c r="F564" s="42">
        <f>E561-E566</f>
        <v>1613.0900000000038</v>
      </c>
      <c r="G564" s="72"/>
      <c r="H564" s="44">
        <f>1-G563</f>
        <v>3.9594202927009436E-2</v>
      </c>
    </row>
    <row r="565" spans="2:8" ht="14.25" thickTop="1" thickBot="1" x14ac:dyDescent="0.25">
      <c r="E565" s="70"/>
    </row>
    <row r="566" spans="2:8" ht="16.5" thickTop="1" thickBot="1" x14ac:dyDescent="0.3">
      <c r="B566" s="11" t="s">
        <v>61</v>
      </c>
      <c r="C566" s="11"/>
      <c r="D566" s="11"/>
      <c r="E566" s="45">
        <f>5*E533+7*F533+E545+F545</f>
        <v>39127.47</v>
      </c>
    </row>
    <row r="567" spans="2:8" ht="23.25" thickTop="1" x14ac:dyDescent="0.2">
      <c r="B567" s="16" t="s">
        <v>23</v>
      </c>
    </row>
  </sheetData>
  <dataValidations count="1">
    <dataValidation type="list" allowBlank="1" showInputMessage="1" showErrorMessage="1" sqref="F413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465" max="16383" man="1"/>
    <brk id="51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indexed="44"/>
  </sheetPr>
  <dimension ref="A1:K566"/>
  <sheetViews>
    <sheetView topLeftCell="A15" zoomScaleNormal="100" workbookViewId="0">
      <selection activeCell="E31" sqref="E31"/>
    </sheetView>
  </sheetViews>
  <sheetFormatPr baseColWidth="10" defaultRowHeight="12.75" x14ac:dyDescent="0.2"/>
  <cols>
    <col min="2" max="2" width="33.42578125" bestFit="1" customWidth="1"/>
    <col min="4" max="4" width="13.7109375" customWidth="1"/>
    <col min="5" max="5" width="29.42578125" bestFit="1" customWidth="1"/>
    <col min="6" max="6" width="23.42578125" bestFit="1" customWidth="1"/>
    <col min="7" max="7" width="13.140625" hidden="1" customWidth="1"/>
    <col min="8" max="8" width="14.28515625" bestFit="1" customWidth="1"/>
    <col min="9" max="9" width="11.5703125" bestFit="1" customWidth="1"/>
  </cols>
  <sheetData>
    <row r="1" spans="1:6" ht="20.25" x14ac:dyDescent="0.3">
      <c r="A1" s="94"/>
      <c r="B1" s="1" t="s">
        <v>89</v>
      </c>
      <c r="C1" s="82"/>
      <c r="D1" s="82"/>
      <c r="E1" s="82"/>
    </row>
    <row r="3" spans="1:6" x14ac:dyDescent="0.2">
      <c r="B3" s="2" t="s">
        <v>82</v>
      </c>
      <c r="C3" s="78">
        <v>0</v>
      </c>
    </row>
    <row r="4" spans="1:6" x14ac:dyDescent="0.2">
      <c r="B4" s="2"/>
      <c r="C4" s="68"/>
    </row>
    <row r="5" spans="1:6" x14ac:dyDescent="0.2">
      <c r="B5" s="5" t="s">
        <v>83</v>
      </c>
      <c r="C5" s="95">
        <v>0</v>
      </c>
      <c r="D5" s="85"/>
      <c r="E5" s="91"/>
      <c r="F5" s="91"/>
    </row>
    <row r="6" spans="1:6" x14ac:dyDescent="0.2">
      <c r="B6" s="5"/>
      <c r="C6" s="67"/>
      <c r="D6" s="85"/>
      <c r="E6" s="91"/>
      <c r="F6" s="91"/>
    </row>
    <row r="7" spans="1:6" x14ac:dyDescent="0.2">
      <c r="B7" s="5" t="s">
        <v>1</v>
      </c>
      <c r="C7" s="67">
        <v>47.67</v>
      </c>
      <c r="D7" s="85"/>
      <c r="E7" s="91"/>
      <c r="F7" s="91"/>
    </row>
    <row r="8" spans="1:6" x14ac:dyDescent="0.2">
      <c r="B8" s="5"/>
      <c r="C8" s="67"/>
      <c r="D8" s="85"/>
      <c r="E8" s="91"/>
      <c r="F8" s="91"/>
    </row>
    <row r="9" spans="1:6" x14ac:dyDescent="0.2">
      <c r="B9" s="5" t="s">
        <v>84</v>
      </c>
      <c r="C9" s="67">
        <v>179.86</v>
      </c>
      <c r="D9" s="85"/>
      <c r="E9" s="91"/>
      <c r="F9" s="91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1238.68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651.05999999999995</v>
      </c>
      <c r="F14" s="8"/>
    </row>
    <row r="15" spans="1:6" x14ac:dyDescent="0.2">
      <c r="B15" t="s">
        <v>6</v>
      </c>
      <c r="E15" s="8">
        <v>378.36</v>
      </c>
      <c r="F15" s="8"/>
    </row>
    <row r="16" spans="1:6" x14ac:dyDescent="0.2">
      <c r="B16" t="s">
        <v>7</v>
      </c>
      <c r="E16" s="8">
        <v>293.45</v>
      </c>
      <c r="F16" s="8"/>
    </row>
    <row r="17" spans="2:6" x14ac:dyDescent="0.2">
      <c r="B17" t="s">
        <v>8</v>
      </c>
      <c r="E17" s="8">
        <v>24.14</v>
      </c>
      <c r="F17" s="8"/>
    </row>
    <row r="18" spans="2:6" x14ac:dyDescent="0.2">
      <c r="B18" t="s">
        <v>9</v>
      </c>
      <c r="E18" s="8">
        <v>400.77</v>
      </c>
      <c r="F18" s="8"/>
    </row>
    <row r="19" spans="2:6" x14ac:dyDescent="0.2">
      <c r="B19" t="s">
        <v>85</v>
      </c>
      <c r="E19" s="8">
        <f>C5*C9</f>
        <v>0</v>
      </c>
      <c r="F19" s="8"/>
    </row>
    <row r="20" spans="2:6" ht="15" x14ac:dyDescent="0.25">
      <c r="B20" s="9"/>
      <c r="E20" s="96">
        <f>SUM(E12:E19)</f>
        <v>2986.4599999999996</v>
      </c>
      <c r="F20" s="96"/>
    </row>
    <row r="22" spans="2:6" x14ac:dyDescent="0.2">
      <c r="B22" s="7" t="s">
        <v>10</v>
      </c>
    </row>
    <row r="23" spans="2:6" x14ac:dyDescent="0.2">
      <c r="B23" s="11" t="s">
        <v>11</v>
      </c>
      <c r="C23" s="69">
        <v>29.43</v>
      </c>
      <c r="D23" s="86"/>
    </row>
    <row r="24" spans="2:6" x14ac:dyDescent="0.2">
      <c r="B24" s="20"/>
    </row>
    <row r="25" spans="2:6" x14ac:dyDescent="0.2">
      <c r="B25" t="s">
        <v>3</v>
      </c>
      <c r="E25" s="8">
        <v>764.37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651.05999999999995</v>
      </c>
      <c r="F27" s="8"/>
    </row>
    <row r="28" spans="2:6" x14ac:dyDescent="0.2">
      <c r="B28" t="s">
        <v>6</v>
      </c>
      <c r="E28" s="8">
        <v>378.36</v>
      </c>
      <c r="F28" s="8"/>
    </row>
    <row r="29" spans="2:6" x14ac:dyDescent="0.2">
      <c r="B29" t="s">
        <v>7</v>
      </c>
      <c r="E29" s="8">
        <v>293.45</v>
      </c>
      <c r="F29" s="8"/>
    </row>
    <row r="30" spans="2:6" x14ac:dyDescent="0.2">
      <c r="B30" t="s">
        <v>86</v>
      </c>
      <c r="E30" s="8">
        <f>C5*C9</f>
        <v>0</v>
      </c>
      <c r="F30" s="8"/>
    </row>
    <row r="31" spans="2:6" ht="15" x14ac:dyDescent="0.25">
      <c r="B31" s="9"/>
      <c r="E31" s="28">
        <f>SUM(E25:E30)</f>
        <v>2087.2399999999998</v>
      </c>
      <c r="F31" s="28"/>
    </row>
    <row r="33" spans="2:6" x14ac:dyDescent="0.2">
      <c r="B33" s="14" t="s">
        <v>12</v>
      </c>
    </row>
    <row r="34" spans="2:6" x14ac:dyDescent="0.2">
      <c r="B34" t="s">
        <v>13</v>
      </c>
      <c r="E34" s="8">
        <v>42.95</v>
      </c>
    </row>
    <row r="35" spans="2:6" x14ac:dyDescent="0.2">
      <c r="B35" t="s">
        <v>14</v>
      </c>
      <c r="E35" s="8">
        <v>102.95</v>
      </c>
    </row>
    <row r="36" spans="2:6" x14ac:dyDescent="0.2">
      <c r="B36" t="s">
        <v>15</v>
      </c>
      <c r="E36" s="8">
        <v>107.4</v>
      </c>
    </row>
    <row r="37" spans="2:6" x14ac:dyDescent="0.2">
      <c r="B37" t="s">
        <v>16</v>
      </c>
      <c r="E37" s="8">
        <v>147.07</v>
      </c>
    </row>
    <row r="39" spans="2:6" x14ac:dyDescent="0.2">
      <c r="B39" s="14" t="s">
        <v>17</v>
      </c>
    </row>
    <row r="40" spans="2:6" x14ac:dyDescent="0.2">
      <c r="B40" t="s">
        <v>18</v>
      </c>
      <c r="E40" s="8">
        <v>62.84</v>
      </c>
    </row>
    <row r="41" spans="2:6" x14ac:dyDescent="0.2">
      <c r="B41" t="s">
        <v>19</v>
      </c>
      <c r="E41" s="8">
        <v>20.97</v>
      </c>
    </row>
    <row r="42" spans="2:6" x14ac:dyDescent="0.2">
      <c r="B42" t="s">
        <v>20</v>
      </c>
      <c r="E42" s="8">
        <v>78.56</v>
      </c>
    </row>
    <row r="43" spans="2:6" x14ac:dyDescent="0.2">
      <c r="B43" t="s">
        <v>21</v>
      </c>
      <c r="E43" s="8">
        <v>26.21</v>
      </c>
    </row>
    <row r="45" spans="2:6" ht="13.5" thickBot="1" x14ac:dyDescent="0.25"/>
    <row r="46" spans="2:6" ht="16.5" thickTop="1" thickBot="1" x14ac:dyDescent="0.3">
      <c r="B46" s="5" t="s">
        <v>87</v>
      </c>
      <c r="E46" s="15">
        <f>12*E20+2*E31</f>
        <v>40012</v>
      </c>
      <c r="F46" s="97"/>
    </row>
    <row r="47" spans="2:6" ht="23.25" thickTop="1" x14ac:dyDescent="0.2">
      <c r="B47" s="98" t="s">
        <v>88</v>
      </c>
    </row>
    <row r="49" spans="1:9" x14ac:dyDescent="0.2">
      <c r="B49" s="17"/>
      <c r="C49" s="17"/>
      <c r="D49" s="17"/>
      <c r="E49" s="17"/>
      <c r="F49" s="17"/>
      <c r="G49" s="17"/>
      <c r="H49" s="17"/>
      <c r="I49" s="17"/>
    </row>
    <row r="51" spans="1:9" ht="20.25" x14ac:dyDescent="0.3">
      <c r="A51" s="94"/>
      <c r="B51" s="1" t="s">
        <v>81</v>
      </c>
    </row>
    <row r="53" spans="1:9" x14ac:dyDescent="0.2">
      <c r="B53" s="2" t="s">
        <v>82</v>
      </c>
      <c r="C53" s="78">
        <v>0</v>
      </c>
    </row>
    <row r="54" spans="1:9" x14ac:dyDescent="0.2">
      <c r="B54" s="2"/>
      <c r="C54" s="68"/>
    </row>
    <row r="55" spans="1:9" x14ac:dyDescent="0.2">
      <c r="B55" s="5" t="s">
        <v>83</v>
      </c>
      <c r="C55" s="95">
        <v>0</v>
      </c>
      <c r="D55" s="85"/>
      <c r="E55" s="91"/>
      <c r="F55" s="91"/>
    </row>
    <row r="56" spans="1:9" x14ac:dyDescent="0.2">
      <c r="B56" s="5"/>
      <c r="C56" s="67"/>
      <c r="D56" s="85"/>
      <c r="E56" s="91"/>
      <c r="F56" s="91"/>
    </row>
    <row r="57" spans="1:9" x14ac:dyDescent="0.2">
      <c r="B57" s="5" t="s">
        <v>1</v>
      </c>
      <c r="C57" s="67">
        <v>47.67</v>
      </c>
      <c r="D57" s="85"/>
      <c r="E57" s="91"/>
      <c r="F57" s="91"/>
    </row>
    <row r="58" spans="1:9" x14ac:dyDescent="0.2">
      <c r="B58" s="5"/>
      <c r="C58" s="67"/>
      <c r="D58" s="85"/>
      <c r="E58" s="91"/>
      <c r="F58" s="91"/>
    </row>
    <row r="59" spans="1:9" x14ac:dyDescent="0.2">
      <c r="B59" s="5" t="s">
        <v>84</v>
      </c>
      <c r="C59" s="67">
        <v>179.86</v>
      </c>
      <c r="D59" s="85"/>
      <c r="E59" s="91"/>
      <c r="F59" s="91"/>
    </row>
    <row r="60" spans="1:9" x14ac:dyDescent="0.2">
      <c r="B60" s="2"/>
    </row>
    <row r="61" spans="1:9" x14ac:dyDescent="0.2">
      <c r="B61" s="7" t="s">
        <v>2</v>
      </c>
    </row>
    <row r="62" spans="1:9" x14ac:dyDescent="0.2">
      <c r="B62" t="s">
        <v>3</v>
      </c>
      <c r="E62" s="8">
        <v>1238.68</v>
      </c>
      <c r="F62" s="8"/>
    </row>
    <row r="63" spans="1:9" x14ac:dyDescent="0.2">
      <c r="B63" t="s">
        <v>4</v>
      </c>
      <c r="E63" s="8">
        <f>C53*C57</f>
        <v>0</v>
      </c>
      <c r="F63" s="8"/>
    </row>
    <row r="64" spans="1:9" x14ac:dyDescent="0.2">
      <c r="B64" t="s">
        <v>5</v>
      </c>
      <c r="E64" s="8">
        <v>651.05999999999995</v>
      </c>
      <c r="F64" s="8"/>
    </row>
    <row r="65" spans="2:6" x14ac:dyDescent="0.2">
      <c r="B65" t="s">
        <v>6</v>
      </c>
      <c r="E65" s="8">
        <v>367.34</v>
      </c>
      <c r="F65" s="8"/>
    </row>
    <row r="66" spans="2:6" x14ac:dyDescent="0.2">
      <c r="B66" t="s">
        <v>7</v>
      </c>
      <c r="E66" s="8">
        <v>293.45</v>
      </c>
      <c r="F66" s="8"/>
    </row>
    <row r="67" spans="2:6" x14ac:dyDescent="0.2">
      <c r="B67" t="s">
        <v>8</v>
      </c>
      <c r="E67" s="8">
        <v>24.14</v>
      </c>
      <c r="F67" s="8"/>
    </row>
    <row r="68" spans="2:6" x14ac:dyDescent="0.2">
      <c r="B68" t="s">
        <v>9</v>
      </c>
      <c r="E68" s="8">
        <v>400.77</v>
      </c>
      <c r="F68" s="8"/>
    </row>
    <row r="69" spans="2:6" x14ac:dyDescent="0.2">
      <c r="B69" t="s">
        <v>85</v>
      </c>
      <c r="E69" s="8">
        <f>C55*C59</f>
        <v>0</v>
      </c>
      <c r="F69" s="8"/>
    </row>
    <row r="70" spans="2:6" ht="15" x14ac:dyDescent="0.25">
      <c r="B70" s="9"/>
      <c r="E70" s="96">
        <f>SUM(E62:E69)</f>
        <v>2975.4399999999996</v>
      </c>
      <c r="F70" s="96"/>
    </row>
    <row r="72" spans="2:6" x14ac:dyDescent="0.2">
      <c r="B72" s="7" t="s">
        <v>10</v>
      </c>
    </row>
    <row r="73" spans="2:6" x14ac:dyDescent="0.2">
      <c r="B73" s="11" t="s">
        <v>11</v>
      </c>
      <c r="C73" s="69">
        <v>29.43</v>
      </c>
      <c r="D73" s="86"/>
    </row>
    <row r="74" spans="2:6" x14ac:dyDescent="0.2">
      <c r="B74" s="20"/>
    </row>
    <row r="75" spans="2:6" x14ac:dyDescent="0.2">
      <c r="B75" t="s">
        <v>3</v>
      </c>
      <c r="E75" s="8">
        <v>764.37</v>
      </c>
      <c r="F75" s="8"/>
    </row>
    <row r="76" spans="2:6" x14ac:dyDescent="0.2">
      <c r="B76" t="s">
        <v>4</v>
      </c>
      <c r="E76" s="8">
        <f>C53*C73</f>
        <v>0</v>
      </c>
      <c r="F76" s="8"/>
    </row>
    <row r="77" spans="2:6" x14ac:dyDescent="0.2">
      <c r="B77" t="s">
        <v>5</v>
      </c>
      <c r="E77" s="8">
        <v>651.05999999999995</v>
      </c>
      <c r="F77" s="8"/>
    </row>
    <row r="78" spans="2:6" x14ac:dyDescent="0.2">
      <c r="B78" t="s">
        <v>6</v>
      </c>
      <c r="E78" s="8">
        <v>367.34</v>
      </c>
      <c r="F78" s="8"/>
    </row>
    <row r="79" spans="2:6" x14ac:dyDescent="0.2">
      <c r="B79" t="s">
        <v>7</v>
      </c>
      <c r="E79" s="8">
        <v>293.45</v>
      </c>
      <c r="F79" s="8"/>
    </row>
    <row r="80" spans="2:6" x14ac:dyDescent="0.2">
      <c r="B80" t="s">
        <v>86</v>
      </c>
      <c r="E80" s="8">
        <f>C55*C59</f>
        <v>0</v>
      </c>
      <c r="F80" s="8"/>
    </row>
    <row r="81" spans="2:6" ht="15" x14ac:dyDescent="0.25">
      <c r="B81" s="9"/>
      <c r="E81" s="28">
        <f>SUM(E75:E79)</f>
        <v>2076.2199999999998</v>
      </c>
      <c r="F81" s="28"/>
    </row>
    <row r="83" spans="2:6" x14ac:dyDescent="0.2">
      <c r="B83" s="14" t="s">
        <v>12</v>
      </c>
    </row>
    <row r="84" spans="2:6" x14ac:dyDescent="0.2">
      <c r="B84" t="s">
        <v>13</v>
      </c>
      <c r="E84" s="8">
        <v>42.95</v>
      </c>
    </row>
    <row r="85" spans="2:6" x14ac:dyDescent="0.2">
      <c r="B85" t="s">
        <v>14</v>
      </c>
      <c r="E85" s="8">
        <v>102.95</v>
      </c>
    </row>
    <row r="86" spans="2:6" x14ac:dyDescent="0.2">
      <c r="B86" t="s">
        <v>15</v>
      </c>
      <c r="E86" s="8">
        <v>107.4</v>
      </c>
    </row>
    <row r="87" spans="2:6" x14ac:dyDescent="0.2">
      <c r="B87" t="s">
        <v>16</v>
      </c>
      <c r="E87" s="8">
        <v>147.07</v>
      </c>
    </row>
    <row r="89" spans="2:6" x14ac:dyDescent="0.2">
      <c r="B89" s="14" t="s">
        <v>17</v>
      </c>
    </row>
    <row r="90" spans="2:6" x14ac:dyDescent="0.2">
      <c r="B90" t="s">
        <v>18</v>
      </c>
      <c r="E90" s="8">
        <v>62.84</v>
      </c>
    </row>
    <row r="91" spans="2:6" x14ac:dyDescent="0.2">
      <c r="B91" t="s">
        <v>19</v>
      </c>
      <c r="E91" s="8">
        <v>20.97</v>
      </c>
    </row>
    <row r="92" spans="2:6" x14ac:dyDescent="0.2">
      <c r="B92" t="s">
        <v>20</v>
      </c>
      <c r="E92" s="8">
        <v>78.56</v>
      </c>
    </row>
    <row r="93" spans="2:6" x14ac:dyDescent="0.2">
      <c r="B93" t="s">
        <v>21</v>
      </c>
      <c r="E93" s="8">
        <v>26.21</v>
      </c>
    </row>
    <row r="95" spans="2:6" ht="13.5" thickBot="1" x14ac:dyDescent="0.25"/>
    <row r="96" spans="2:6" ht="16.5" thickTop="1" thickBot="1" x14ac:dyDescent="0.3">
      <c r="B96" s="5" t="s">
        <v>87</v>
      </c>
      <c r="E96" s="15">
        <f>12*E70+2*E81</f>
        <v>39857.72</v>
      </c>
      <c r="F96" s="97"/>
    </row>
    <row r="97" spans="2:9" ht="23.25" thickTop="1" x14ac:dyDescent="0.2">
      <c r="B97" s="98" t="s">
        <v>88</v>
      </c>
    </row>
    <row r="99" spans="2:9" x14ac:dyDescent="0.2">
      <c r="B99" s="17"/>
      <c r="C99" s="17"/>
      <c r="D99" s="17"/>
      <c r="E99" s="17"/>
      <c r="F99" s="17"/>
      <c r="G99" s="17"/>
      <c r="H99" s="17"/>
      <c r="I99" s="17"/>
    </row>
    <row r="101" spans="2:9" ht="22.5" customHeight="1" x14ac:dyDescent="0.3">
      <c r="B101" s="81" t="s">
        <v>79</v>
      </c>
      <c r="C101" s="82"/>
    </row>
    <row r="103" spans="2:9" x14ac:dyDescent="0.2">
      <c r="B103" s="2" t="s">
        <v>0</v>
      </c>
      <c r="C103" s="3">
        <v>0</v>
      </c>
    </row>
    <row r="104" spans="2:9" x14ac:dyDescent="0.2">
      <c r="B104" s="2"/>
      <c r="C104" s="4"/>
    </row>
    <row r="105" spans="2:9" x14ac:dyDescent="0.2">
      <c r="B105" s="5" t="s">
        <v>1</v>
      </c>
      <c r="C105" s="67">
        <v>46.74</v>
      </c>
      <c r="D105" s="85"/>
      <c r="E105" s="91"/>
      <c r="F105" s="91"/>
    </row>
    <row r="106" spans="2:9" x14ac:dyDescent="0.2">
      <c r="B106" s="2"/>
    </row>
    <row r="107" spans="2:9" x14ac:dyDescent="0.2">
      <c r="B107" s="7" t="s">
        <v>2</v>
      </c>
    </row>
    <row r="108" spans="2:9" x14ac:dyDescent="0.2">
      <c r="B108" t="s">
        <v>3</v>
      </c>
      <c r="E108" s="8">
        <v>1214.3900000000001</v>
      </c>
      <c r="F108" s="8"/>
    </row>
    <row r="109" spans="2:9" x14ac:dyDescent="0.2">
      <c r="B109" t="s">
        <v>4</v>
      </c>
      <c r="E109" s="8">
        <f>C103*C105</f>
        <v>0</v>
      </c>
    </row>
    <row r="110" spans="2:9" x14ac:dyDescent="0.2">
      <c r="B110" t="s">
        <v>5</v>
      </c>
      <c r="E110" s="8">
        <v>638.29</v>
      </c>
    </row>
    <row r="111" spans="2:9" x14ac:dyDescent="0.2">
      <c r="B111" t="s">
        <v>6</v>
      </c>
      <c r="E111" s="8">
        <v>360.14</v>
      </c>
    </row>
    <row r="112" spans="2:9" x14ac:dyDescent="0.2">
      <c r="B112" t="s">
        <v>7</v>
      </c>
      <c r="E112" s="8">
        <v>287.7</v>
      </c>
    </row>
    <row r="113" spans="2:5" x14ac:dyDescent="0.2">
      <c r="B113" t="s">
        <v>8</v>
      </c>
      <c r="E113" s="8">
        <v>23.67</v>
      </c>
    </row>
    <row r="114" spans="2:5" x14ac:dyDescent="0.2">
      <c r="B114" t="s">
        <v>9</v>
      </c>
      <c r="E114" s="8">
        <v>392.91</v>
      </c>
    </row>
    <row r="115" spans="2:5" ht="14.25" x14ac:dyDescent="0.2">
      <c r="B115" s="9"/>
      <c r="E115" s="10">
        <f>SUM(E108:E114)</f>
        <v>2917.1</v>
      </c>
    </row>
    <row r="117" spans="2:5" x14ac:dyDescent="0.2">
      <c r="B117" s="7" t="s">
        <v>10</v>
      </c>
    </row>
    <row r="118" spans="2:5" x14ac:dyDescent="0.2">
      <c r="B118" s="11" t="s">
        <v>11</v>
      </c>
      <c r="C118" s="69">
        <v>28.85</v>
      </c>
      <c r="D118" s="86"/>
    </row>
    <row r="120" spans="2:5" x14ac:dyDescent="0.2">
      <c r="B120" t="s">
        <v>3</v>
      </c>
      <c r="E120" s="8">
        <v>749.38</v>
      </c>
    </row>
    <row r="121" spans="2:5" x14ac:dyDescent="0.2">
      <c r="B121" t="s">
        <v>4</v>
      </c>
      <c r="E121" s="8">
        <f>C103*C118</f>
        <v>0</v>
      </c>
    </row>
    <row r="122" spans="2:5" x14ac:dyDescent="0.2">
      <c r="B122" t="s">
        <v>5</v>
      </c>
      <c r="E122" s="8">
        <v>638.29</v>
      </c>
    </row>
    <row r="123" spans="2:5" x14ac:dyDescent="0.2">
      <c r="B123" t="s">
        <v>6</v>
      </c>
      <c r="E123" s="8">
        <v>360.14</v>
      </c>
    </row>
    <row r="124" spans="2:5" x14ac:dyDescent="0.2">
      <c r="B124" t="s">
        <v>7</v>
      </c>
      <c r="E124" s="8">
        <v>287.7</v>
      </c>
    </row>
    <row r="125" spans="2:5" ht="14.25" x14ac:dyDescent="0.2">
      <c r="B125" s="9"/>
      <c r="E125" s="13">
        <f>SUM(E120:E124)</f>
        <v>2035.51</v>
      </c>
    </row>
    <row r="127" spans="2:5" x14ac:dyDescent="0.2">
      <c r="B127" s="14" t="s">
        <v>12</v>
      </c>
    </row>
    <row r="128" spans="2:5" x14ac:dyDescent="0.2">
      <c r="B128" t="s">
        <v>13</v>
      </c>
      <c r="E128" s="8">
        <v>42.11</v>
      </c>
    </row>
    <row r="129" spans="2:9" x14ac:dyDescent="0.2">
      <c r="B129" t="s">
        <v>14</v>
      </c>
      <c r="E129" s="8">
        <v>100.93</v>
      </c>
    </row>
    <row r="130" spans="2:9" x14ac:dyDescent="0.2">
      <c r="B130" t="s">
        <v>15</v>
      </c>
      <c r="E130" s="8">
        <v>105.29</v>
      </c>
    </row>
    <row r="131" spans="2:9" x14ac:dyDescent="0.2">
      <c r="B131" t="s">
        <v>16</v>
      </c>
      <c r="E131" s="8">
        <v>144.19</v>
      </c>
    </row>
    <row r="133" spans="2:9" x14ac:dyDescent="0.2">
      <c r="B133" s="14" t="s">
        <v>17</v>
      </c>
    </row>
    <row r="134" spans="2:9" x14ac:dyDescent="0.2">
      <c r="B134" t="s">
        <v>18</v>
      </c>
      <c r="E134" s="8">
        <v>61.61</v>
      </c>
    </row>
    <row r="135" spans="2:9" x14ac:dyDescent="0.2">
      <c r="B135" t="s">
        <v>19</v>
      </c>
      <c r="E135" s="8">
        <v>20.56</v>
      </c>
    </row>
    <row r="136" spans="2:9" x14ac:dyDescent="0.2">
      <c r="B136" t="s">
        <v>20</v>
      </c>
      <c r="E136" s="8">
        <v>77.02</v>
      </c>
    </row>
    <row r="137" spans="2:9" x14ac:dyDescent="0.2">
      <c r="B137" t="s">
        <v>21</v>
      </c>
      <c r="E137" s="8">
        <v>25.7</v>
      </c>
    </row>
    <row r="138" spans="2:9" ht="13.5" thickBot="1" x14ac:dyDescent="0.25"/>
    <row r="139" spans="2:9" ht="16.5" thickTop="1" thickBot="1" x14ac:dyDescent="0.3">
      <c r="B139" s="5" t="s">
        <v>80</v>
      </c>
      <c r="E139" s="15">
        <f>12*E115+2*E125</f>
        <v>39076.219999999994</v>
      </c>
    </row>
    <row r="140" spans="2:9" ht="23.25" thickTop="1" x14ac:dyDescent="0.2">
      <c r="B140" s="16" t="s">
        <v>23</v>
      </c>
    </row>
    <row r="142" spans="2:9" x14ac:dyDescent="0.2">
      <c r="B142" s="17"/>
      <c r="C142" s="17"/>
      <c r="D142" s="17"/>
      <c r="E142" s="17"/>
      <c r="F142" s="17"/>
      <c r="G142" s="17"/>
      <c r="H142" s="17"/>
      <c r="I142" s="17"/>
    </row>
    <row r="145" spans="2:6" ht="22.5" customHeight="1" x14ac:dyDescent="0.3">
      <c r="B145" s="81" t="s">
        <v>77</v>
      </c>
      <c r="C145" s="82"/>
    </row>
    <row r="147" spans="2:6" x14ac:dyDescent="0.2">
      <c r="B147" s="2" t="s">
        <v>0</v>
      </c>
      <c r="C147" s="3">
        <v>0</v>
      </c>
    </row>
    <row r="148" spans="2:6" x14ac:dyDescent="0.2">
      <c r="B148" s="2"/>
      <c r="C148" s="4"/>
    </row>
    <row r="149" spans="2:6" x14ac:dyDescent="0.2">
      <c r="B149" s="5" t="s">
        <v>1</v>
      </c>
      <c r="C149" s="67">
        <v>46.32</v>
      </c>
      <c r="D149" s="85"/>
      <c r="E149" s="91"/>
      <c r="F149" s="91"/>
    </row>
    <row r="150" spans="2:6" x14ac:dyDescent="0.2">
      <c r="B150" s="2"/>
    </row>
    <row r="151" spans="2:6" x14ac:dyDescent="0.2">
      <c r="B151" s="7" t="s">
        <v>2</v>
      </c>
    </row>
    <row r="152" spans="2:6" x14ac:dyDescent="0.2">
      <c r="B152" t="s">
        <v>3</v>
      </c>
      <c r="E152" s="8">
        <v>1203.56</v>
      </c>
      <c r="F152" s="8"/>
    </row>
    <row r="153" spans="2:6" x14ac:dyDescent="0.2">
      <c r="B153" t="s">
        <v>4</v>
      </c>
      <c r="E153" s="8">
        <f>C147*C149</f>
        <v>0</v>
      </c>
    </row>
    <row r="154" spans="2:6" x14ac:dyDescent="0.2">
      <c r="B154" t="s">
        <v>5</v>
      </c>
      <c r="E154" s="8">
        <v>632.6</v>
      </c>
    </row>
    <row r="155" spans="2:6" x14ac:dyDescent="0.2">
      <c r="B155" t="s">
        <v>6</v>
      </c>
      <c r="E155" s="8">
        <v>331.58</v>
      </c>
    </row>
    <row r="156" spans="2:6" x14ac:dyDescent="0.2">
      <c r="B156" t="s">
        <v>7</v>
      </c>
      <c r="E156" s="8">
        <v>285.13</v>
      </c>
    </row>
    <row r="157" spans="2:6" x14ac:dyDescent="0.2">
      <c r="B157" t="s">
        <v>8</v>
      </c>
      <c r="E157" s="8">
        <v>23.46</v>
      </c>
    </row>
    <row r="158" spans="2:6" x14ac:dyDescent="0.2">
      <c r="B158" t="s">
        <v>9</v>
      </c>
      <c r="E158" s="8">
        <v>389.40999999999997</v>
      </c>
    </row>
    <row r="159" spans="2:6" ht="14.25" x14ac:dyDescent="0.2">
      <c r="B159" s="9"/>
      <c r="E159" s="10">
        <f>SUM(E152:E158)</f>
        <v>2865.74</v>
      </c>
    </row>
    <row r="161" spans="2:5" x14ac:dyDescent="0.2">
      <c r="B161" s="7" t="s">
        <v>10</v>
      </c>
    </row>
    <row r="162" spans="2:5" x14ac:dyDescent="0.2">
      <c r="B162" s="11" t="s">
        <v>11</v>
      </c>
      <c r="C162" s="69">
        <v>28.59</v>
      </c>
      <c r="D162" s="86"/>
    </row>
    <row r="164" spans="2:5" x14ac:dyDescent="0.2">
      <c r="B164" t="s">
        <v>3</v>
      </c>
      <c r="E164" s="8">
        <v>742.7</v>
      </c>
    </row>
    <row r="165" spans="2:5" x14ac:dyDescent="0.2">
      <c r="B165" t="s">
        <v>4</v>
      </c>
      <c r="E165" s="8">
        <f>C147*C162</f>
        <v>0</v>
      </c>
    </row>
    <row r="166" spans="2:5" x14ac:dyDescent="0.2">
      <c r="B166" t="s">
        <v>5</v>
      </c>
      <c r="E166" s="8">
        <v>632.6</v>
      </c>
    </row>
    <row r="167" spans="2:5" x14ac:dyDescent="0.2">
      <c r="B167" t="s">
        <v>6</v>
      </c>
      <c r="E167" s="8">
        <v>331.58</v>
      </c>
    </row>
    <row r="168" spans="2:5" x14ac:dyDescent="0.2">
      <c r="B168" t="s">
        <v>7</v>
      </c>
      <c r="E168" s="8">
        <v>285.13</v>
      </c>
    </row>
    <row r="169" spans="2:5" ht="14.25" x14ac:dyDescent="0.2">
      <c r="B169" s="9"/>
      <c r="E169" s="13">
        <f>SUM(E164:E168)</f>
        <v>1992.0100000000002</v>
      </c>
    </row>
    <row r="171" spans="2:5" x14ac:dyDescent="0.2">
      <c r="B171" s="14" t="s">
        <v>12</v>
      </c>
    </row>
    <row r="172" spans="2:5" x14ac:dyDescent="0.2">
      <c r="B172" t="s">
        <v>13</v>
      </c>
      <c r="E172" s="8">
        <v>41.73</v>
      </c>
    </row>
    <row r="173" spans="2:5" x14ac:dyDescent="0.2">
      <c r="B173" t="s">
        <v>14</v>
      </c>
      <c r="E173" s="8">
        <v>100.03</v>
      </c>
    </row>
    <row r="174" spans="2:5" x14ac:dyDescent="0.2">
      <c r="B174" t="s">
        <v>15</v>
      </c>
      <c r="E174" s="8">
        <v>104.35000000000001</v>
      </c>
    </row>
    <row r="175" spans="2:5" x14ac:dyDescent="0.2">
      <c r="B175" t="s">
        <v>16</v>
      </c>
      <c r="E175" s="8">
        <v>142.89999999999998</v>
      </c>
    </row>
    <row r="177" spans="2:9" x14ac:dyDescent="0.2">
      <c r="B177" s="14" t="s">
        <v>17</v>
      </c>
    </row>
    <row r="178" spans="2:9" x14ac:dyDescent="0.2">
      <c r="B178" t="s">
        <v>18</v>
      </c>
      <c r="E178" s="8">
        <v>61.059999999999995</v>
      </c>
    </row>
    <row r="179" spans="2:9" x14ac:dyDescent="0.2">
      <c r="B179" t="s">
        <v>19</v>
      </c>
      <c r="E179" s="8">
        <v>20.380000000000003</v>
      </c>
    </row>
    <row r="180" spans="2:9" x14ac:dyDescent="0.2">
      <c r="B180" t="s">
        <v>20</v>
      </c>
      <c r="E180" s="8">
        <v>76.33</v>
      </c>
    </row>
    <row r="181" spans="2:9" x14ac:dyDescent="0.2">
      <c r="B181" t="s">
        <v>21</v>
      </c>
      <c r="E181" s="8">
        <v>25.470000000000002</v>
      </c>
    </row>
    <row r="182" spans="2:9" ht="13.5" thickBot="1" x14ac:dyDescent="0.25"/>
    <row r="183" spans="2:9" ht="16.5" thickTop="1" thickBot="1" x14ac:dyDescent="0.3">
      <c r="B183" s="5" t="s">
        <v>78</v>
      </c>
      <c r="E183" s="15">
        <f>12*E159+2*E169</f>
        <v>38372.899999999994</v>
      </c>
    </row>
    <row r="184" spans="2:9" ht="23.25" thickTop="1" x14ac:dyDescent="0.2">
      <c r="B184" s="16" t="s">
        <v>23</v>
      </c>
    </row>
    <row r="186" spans="2:9" x14ac:dyDescent="0.2">
      <c r="B186" s="17"/>
      <c r="C186" s="17"/>
      <c r="D186" s="17"/>
      <c r="E186" s="17"/>
      <c r="F186" s="17"/>
      <c r="G186" s="17"/>
      <c r="H186" s="17"/>
      <c r="I186" s="17"/>
    </row>
    <row r="191" spans="2:9" ht="22.5" customHeight="1" x14ac:dyDescent="0.3">
      <c r="B191" s="81" t="s">
        <v>75</v>
      </c>
      <c r="C191" s="82"/>
    </row>
    <row r="193" spans="2:6" x14ac:dyDescent="0.2">
      <c r="B193" s="2" t="s">
        <v>0</v>
      </c>
      <c r="C193" s="3">
        <v>7</v>
      </c>
      <c r="E193" s="84" t="s">
        <v>74</v>
      </c>
      <c r="F193" s="84" t="s">
        <v>73</v>
      </c>
    </row>
    <row r="194" spans="2:6" x14ac:dyDescent="0.2">
      <c r="B194" s="2"/>
      <c r="C194" s="4"/>
    </row>
    <row r="195" spans="2:6" x14ac:dyDescent="0.2">
      <c r="B195" s="5" t="s">
        <v>1</v>
      </c>
      <c r="C195" s="6">
        <v>45.29</v>
      </c>
      <c r="D195" s="85">
        <v>45.41</v>
      </c>
    </row>
    <row r="196" spans="2:6" x14ac:dyDescent="0.2">
      <c r="B196" s="2"/>
    </row>
    <row r="197" spans="2:6" x14ac:dyDescent="0.2">
      <c r="B197" s="7" t="s">
        <v>2</v>
      </c>
    </row>
    <row r="198" spans="2:6" x14ac:dyDescent="0.2">
      <c r="B198" t="s">
        <v>3</v>
      </c>
      <c r="E198" s="8">
        <v>1177.08</v>
      </c>
      <c r="F198" s="8">
        <v>1179.96</v>
      </c>
    </row>
    <row r="199" spans="2:6" x14ac:dyDescent="0.2">
      <c r="B199" t="s">
        <v>4</v>
      </c>
      <c r="E199" s="8">
        <f>C193*C195</f>
        <v>317.02999999999997</v>
      </c>
      <c r="F199" s="8">
        <f>C193*D195</f>
        <v>317.87</v>
      </c>
    </row>
    <row r="200" spans="2:6" x14ac:dyDescent="0.2">
      <c r="B200" t="s">
        <v>5</v>
      </c>
      <c r="E200" s="8">
        <v>618.66999999999996</v>
      </c>
      <c r="F200" s="8">
        <v>620.19000000000005</v>
      </c>
    </row>
    <row r="201" spans="2:6" x14ac:dyDescent="0.2">
      <c r="B201" t="s">
        <v>6</v>
      </c>
      <c r="E201" s="8">
        <v>349.08</v>
      </c>
      <c r="F201" s="8">
        <v>349.93</v>
      </c>
    </row>
    <row r="202" spans="2:6" x14ac:dyDescent="0.2">
      <c r="B202" t="s">
        <v>7</v>
      </c>
      <c r="E202" s="8">
        <v>278.84999999999997</v>
      </c>
      <c r="F202" s="8">
        <v>279.52999999999997</v>
      </c>
    </row>
    <row r="203" spans="2:6" x14ac:dyDescent="0.2">
      <c r="B203" t="s">
        <v>8</v>
      </c>
      <c r="E203" s="8">
        <v>22.94</v>
      </c>
      <c r="F203" s="8">
        <v>23</v>
      </c>
    </row>
    <row r="204" spans="2:6" x14ac:dyDescent="0.2">
      <c r="B204" t="s">
        <v>9</v>
      </c>
      <c r="E204" s="8">
        <v>380.84</v>
      </c>
      <c r="F204" s="8">
        <v>381.77</v>
      </c>
    </row>
    <row r="205" spans="2:6" ht="14.25" x14ac:dyDescent="0.2">
      <c r="B205" s="9"/>
      <c r="E205" s="10">
        <f>SUM(E198:E204)</f>
        <v>3144.49</v>
      </c>
      <c r="F205" s="10">
        <f>SUM(F198:F204)</f>
        <v>3152.2499999999995</v>
      </c>
    </row>
    <row r="207" spans="2:6" x14ac:dyDescent="0.2">
      <c r="B207" s="7" t="s">
        <v>10</v>
      </c>
    </row>
    <row r="208" spans="2:6" x14ac:dyDescent="0.2">
      <c r="B208" s="11" t="s">
        <v>62</v>
      </c>
      <c r="C208" s="12">
        <v>27.95</v>
      </c>
      <c r="D208" s="86">
        <v>28.02</v>
      </c>
    </row>
    <row r="210" spans="2:6" x14ac:dyDescent="0.2">
      <c r="B210" t="s">
        <v>3</v>
      </c>
      <c r="E210" s="8">
        <v>726.35</v>
      </c>
      <c r="F210" s="8">
        <v>728.13</v>
      </c>
    </row>
    <row r="211" spans="2:6" x14ac:dyDescent="0.2">
      <c r="B211" t="s">
        <v>4</v>
      </c>
      <c r="E211" s="8">
        <f>C193*C208</f>
        <v>195.65</v>
      </c>
      <c r="F211" s="8">
        <f>C193*D208</f>
        <v>196.14</v>
      </c>
    </row>
    <row r="212" spans="2:6" x14ac:dyDescent="0.2">
      <c r="B212" t="s">
        <v>5</v>
      </c>
      <c r="E212" s="8">
        <v>618.66999999999996</v>
      </c>
      <c r="F212" s="8">
        <v>620.19000000000005</v>
      </c>
    </row>
    <row r="213" spans="2:6" x14ac:dyDescent="0.2">
      <c r="B213" t="s">
        <v>6</v>
      </c>
      <c r="E213" s="8">
        <v>349.08</v>
      </c>
      <c r="F213" s="8">
        <v>349.93</v>
      </c>
    </row>
    <row r="214" spans="2:6" x14ac:dyDescent="0.2">
      <c r="B214" t="s">
        <v>7</v>
      </c>
      <c r="E214" s="8">
        <v>278.84999999999997</v>
      </c>
      <c r="F214" s="8">
        <v>279.52999999999997</v>
      </c>
    </row>
    <row r="215" spans="2:6" ht="14.25" x14ac:dyDescent="0.2">
      <c r="B215" s="9"/>
      <c r="E215" s="13">
        <f>SUM(E210:E214)</f>
        <v>2168.6</v>
      </c>
      <c r="F215" s="13">
        <f>SUM(F210:F214)</f>
        <v>2173.92</v>
      </c>
    </row>
    <row r="217" spans="2:6" x14ac:dyDescent="0.2">
      <c r="B217" s="14" t="s">
        <v>12</v>
      </c>
    </row>
    <row r="218" spans="2:6" x14ac:dyDescent="0.2">
      <c r="B218" t="s">
        <v>13</v>
      </c>
      <c r="E218" s="8">
        <v>40.809999999999995</v>
      </c>
      <c r="F218" s="37">
        <v>40.909999999999997</v>
      </c>
    </row>
    <row r="219" spans="2:6" x14ac:dyDescent="0.2">
      <c r="B219" t="s">
        <v>14</v>
      </c>
      <c r="E219" s="8">
        <v>97.820000000000007</v>
      </c>
      <c r="F219" s="37">
        <v>98.06</v>
      </c>
    </row>
    <row r="220" spans="2:6" x14ac:dyDescent="0.2">
      <c r="B220" t="s">
        <v>15</v>
      </c>
      <c r="E220" s="8">
        <v>102.05000000000001</v>
      </c>
      <c r="F220" s="37">
        <v>102.30000000000001</v>
      </c>
    </row>
    <row r="221" spans="2:6" x14ac:dyDescent="0.2">
      <c r="B221" t="s">
        <v>16</v>
      </c>
      <c r="E221" s="8">
        <v>139.75</v>
      </c>
      <c r="F221" s="37">
        <v>140.09</v>
      </c>
    </row>
    <row r="223" spans="2:6" x14ac:dyDescent="0.2">
      <c r="B223" s="14" t="s">
        <v>17</v>
      </c>
    </row>
    <row r="224" spans="2:6" x14ac:dyDescent="0.2">
      <c r="B224" t="s">
        <v>18</v>
      </c>
      <c r="E224" s="8">
        <v>59.72</v>
      </c>
      <c r="F224" s="37">
        <v>59.86</v>
      </c>
    </row>
    <row r="225" spans="2:9" x14ac:dyDescent="0.2">
      <c r="B225" t="s">
        <v>19</v>
      </c>
      <c r="E225" s="8">
        <v>19.930000000000003</v>
      </c>
      <c r="F225" s="37">
        <v>19.98</v>
      </c>
    </row>
    <row r="226" spans="2:9" x14ac:dyDescent="0.2">
      <c r="B226" t="s">
        <v>20</v>
      </c>
      <c r="E226" s="8">
        <v>74.650000000000006</v>
      </c>
      <c r="F226" s="37">
        <v>74.83</v>
      </c>
    </row>
    <row r="227" spans="2:9" x14ac:dyDescent="0.2">
      <c r="B227" t="s">
        <v>21</v>
      </c>
      <c r="E227" s="8">
        <v>24.91</v>
      </c>
      <c r="F227" s="37">
        <v>24.970000000000002</v>
      </c>
    </row>
    <row r="228" spans="2:9" ht="13.5" thickBot="1" x14ac:dyDescent="0.25"/>
    <row r="229" spans="2:9" ht="16.5" thickTop="1" thickBot="1" x14ac:dyDescent="0.3">
      <c r="B229" s="5" t="s">
        <v>76</v>
      </c>
      <c r="E229" s="15">
        <f>12*E205+2*E215</f>
        <v>42071.079999999994</v>
      </c>
      <c r="F229" s="15">
        <f>6*E205+6*F205+E215+F215</f>
        <v>42122.959999999992</v>
      </c>
    </row>
    <row r="230" spans="2:9" ht="23.25" thickTop="1" x14ac:dyDescent="0.2">
      <c r="B230" s="16" t="s">
        <v>23</v>
      </c>
    </row>
    <row r="232" spans="2:9" x14ac:dyDescent="0.2">
      <c r="B232" s="17"/>
      <c r="C232" s="17"/>
      <c r="D232" s="17"/>
      <c r="E232" s="17"/>
      <c r="F232" s="17"/>
      <c r="G232" s="17"/>
      <c r="H232" s="17"/>
      <c r="I232" s="17"/>
    </row>
    <row r="236" spans="2:9" ht="22.5" customHeight="1" x14ac:dyDescent="0.3">
      <c r="B236" s="81" t="s">
        <v>71</v>
      </c>
      <c r="C236" s="82"/>
    </row>
    <row r="238" spans="2:9" x14ac:dyDescent="0.2">
      <c r="B238" s="2" t="s">
        <v>0</v>
      </c>
      <c r="C238" s="3">
        <v>7</v>
      </c>
      <c r="E238" s="84" t="s">
        <v>74</v>
      </c>
      <c r="F238" s="84" t="s">
        <v>73</v>
      </c>
    </row>
    <row r="239" spans="2:9" x14ac:dyDescent="0.2">
      <c r="B239" s="2"/>
      <c r="C239" s="4"/>
    </row>
    <row r="240" spans="2:9" x14ac:dyDescent="0.2">
      <c r="B240" s="5" t="s">
        <v>1</v>
      </c>
      <c r="C240" s="6">
        <v>44.18</v>
      </c>
      <c r="D240" s="85">
        <v>44.29</v>
      </c>
    </row>
    <row r="241" spans="2:6" x14ac:dyDescent="0.2">
      <c r="B241" s="2"/>
    </row>
    <row r="242" spans="2:6" x14ac:dyDescent="0.2">
      <c r="B242" s="7" t="s">
        <v>2</v>
      </c>
    </row>
    <row r="243" spans="2:6" x14ac:dyDescent="0.2">
      <c r="B243" t="s">
        <v>3</v>
      </c>
      <c r="E243" s="88">
        <v>1148.3399999999999</v>
      </c>
      <c r="F243" s="37">
        <v>1151.1600000000001</v>
      </c>
    </row>
    <row r="244" spans="2:6" x14ac:dyDescent="0.2">
      <c r="B244" t="s">
        <v>4</v>
      </c>
      <c r="E244" s="88">
        <f>C238*C240</f>
        <v>309.26</v>
      </c>
      <c r="F244" s="37">
        <f>C238*D240</f>
        <v>310.02999999999997</v>
      </c>
    </row>
    <row r="245" spans="2:6" x14ac:dyDescent="0.2">
      <c r="B245" t="s">
        <v>5</v>
      </c>
      <c r="E245" s="88">
        <v>603.55999999999995</v>
      </c>
      <c r="F245" s="37">
        <v>605.04999999999995</v>
      </c>
    </row>
    <row r="246" spans="2:6" x14ac:dyDescent="0.2">
      <c r="B246" t="s">
        <v>6</v>
      </c>
      <c r="E246" s="88">
        <v>340.55</v>
      </c>
      <c r="F246" s="37">
        <v>341.39</v>
      </c>
    </row>
    <row r="247" spans="2:6" x14ac:dyDescent="0.2">
      <c r="B247" t="s">
        <v>7</v>
      </c>
      <c r="E247" s="88">
        <v>272.03999999999996</v>
      </c>
      <c r="F247" s="37">
        <v>272.70999999999998</v>
      </c>
    </row>
    <row r="248" spans="2:6" x14ac:dyDescent="0.2">
      <c r="B248" t="s">
        <v>8</v>
      </c>
      <c r="E248" s="88">
        <v>22.380000000000003</v>
      </c>
      <c r="F248" s="37">
        <v>22.430000000000003</v>
      </c>
    </row>
    <row r="249" spans="2:6" x14ac:dyDescent="0.2">
      <c r="B249" t="s">
        <v>9</v>
      </c>
      <c r="E249" s="88">
        <v>371.53999999999996</v>
      </c>
      <c r="F249" s="37">
        <v>372.45</v>
      </c>
    </row>
    <row r="250" spans="2:6" ht="14.25" x14ac:dyDescent="0.2">
      <c r="B250" s="9"/>
      <c r="E250" s="89">
        <f>SUM(E243:E249)</f>
        <v>3067.67</v>
      </c>
      <c r="F250" s="10">
        <f>SUM(F243:F249)</f>
        <v>3075.2199999999993</v>
      </c>
    </row>
    <row r="252" spans="2:6" x14ac:dyDescent="0.2">
      <c r="B252" s="7" t="s">
        <v>10</v>
      </c>
    </row>
    <row r="253" spans="2:6" x14ac:dyDescent="0.2">
      <c r="B253" s="11" t="s">
        <v>62</v>
      </c>
      <c r="C253" s="12">
        <v>27.26</v>
      </c>
      <c r="D253" s="86">
        <v>27.32</v>
      </c>
    </row>
    <row r="255" spans="2:6" x14ac:dyDescent="0.2">
      <c r="B255" t="s">
        <v>3</v>
      </c>
      <c r="E255" s="88">
        <v>708.61</v>
      </c>
      <c r="F255" s="37">
        <v>710.35</v>
      </c>
    </row>
    <row r="256" spans="2:6" x14ac:dyDescent="0.2">
      <c r="B256" t="s">
        <v>4</v>
      </c>
      <c r="E256" s="88">
        <f>C238*C253</f>
        <v>190.82000000000002</v>
      </c>
      <c r="F256" s="37">
        <f>C238*D253</f>
        <v>191.24</v>
      </c>
    </row>
    <row r="257" spans="2:6" x14ac:dyDescent="0.2">
      <c r="B257" t="s">
        <v>5</v>
      </c>
      <c r="E257" s="88">
        <v>603.55999999999995</v>
      </c>
      <c r="F257" s="37">
        <v>605.04999999999995</v>
      </c>
    </row>
    <row r="258" spans="2:6" x14ac:dyDescent="0.2">
      <c r="B258" t="s">
        <v>6</v>
      </c>
      <c r="E258" s="88">
        <v>340.55</v>
      </c>
      <c r="F258" s="37">
        <v>341.39</v>
      </c>
    </row>
    <row r="259" spans="2:6" x14ac:dyDescent="0.2">
      <c r="B259" t="s">
        <v>7</v>
      </c>
      <c r="E259" s="88">
        <v>272.03999999999996</v>
      </c>
      <c r="F259" s="37">
        <v>272.70999999999998</v>
      </c>
    </row>
    <row r="260" spans="2:6" ht="14.25" x14ac:dyDescent="0.2">
      <c r="B260" s="9"/>
      <c r="E260" s="90">
        <f>SUM(E255:E259)</f>
        <v>2115.58</v>
      </c>
      <c r="F260" s="13">
        <f>SUM(F255:F259)</f>
        <v>2120.7399999999998</v>
      </c>
    </row>
    <row r="262" spans="2:6" x14ac:dyDescent="0.2">
      <c r="B262" s="14" t="s">
        <v>12</v>
      </c>
    </row>
    <row r="263" spans="2:6" x14ac:dyDescent="0.2">
      <c r="B263" t="s">
        <v>13</v>
      </c>
      <c r="E263" s="88">
        <v>39.809999999999995</v>
      </c>
      <c r="F263" s="26">
        <v>39.909999999999997</v>
      </c>
    </row>
    <row r="264" spans="2:6" x14ac:dyDescent="0.2">
      <c r="B264" t="s">
        <v>14</v>
      </c>
      <c r="E264" s="88">
        <v>95.43</v>
      </c>
      <c r="F264" s="26">
        <v>95.660000000000011</v>
      </c>
    </row>
    <row r="265" spans="2:6" x14ac:dyDescent="0.2">
      <c r="B265" t="s">
        <v>15</v>
      </c>
      <c r="E265" s="88">
        <v>99.56</v>
      </c>
      <c r="F265" s="26">
        <v>99.800000000000011</v>
      </c>
    </row>
    <row r="266" spans="2:6" x14ac:dyDescent="0.2">
      <c r="B266" t="s">
        <v>16</v>
      </c>
      <c r="E266" s="88">
        <v>136.32999999999998</v>
      </c>
      <c r="F266" s="26">
        <v>136.66999999999999</v>
      </c>
    </row>
    <row r="267" spans="2:6" x14ac:dyDescent="0.2">
      <c r="F267" s="26"/>
    </row>
    <row r="268" spans="2:6" x14ac:dyDescent="0.2">
      <c r="B268" s="14" t="s">
        <v>17</v>
      </c>
      <c r="F268" s="26"/>
    </row>
    <row r="269" spans="2:6" x14ac:dyDescent="0.2">
      <c r="B269" t="s">
        <v>18</v>
      </c>
      <c r="E269" s="88">
        <v>58.26</v>
      </c>
      <c r="F269" s="26">
        <v>58.4</v>
      </c>
    </row>
    <row r="270" spans="2:6" x14ac:dyDescent="0.2">
      <c r="B270" t="s">
        <v>19</v>
      </c>
      <c r="E270" s="88">
        <v>19.440000000000001</v>
      </c>
      <c r="F270" s="26">
        <v>19.490000000000002</v>
      </c>
    </row>
    <row r="271" spans="2:6" x14ac:dyDescent="0.2">
      <c r="B271" t="s">
        <v>20</v>
      </c>
      <c r="E271" s="88">
        <v>72.820000000000007</v>
      </c>
      <c r="F271" s="26">
        <v>73</v>
      </c>
    </row>
    <row r="272" spans="2:6" x14ac:dyDescent="0.2">
      <c r="B272" t="s">
        <v>21</v>
      </c>
      <c r="E272" s="88">
        <v>24.3</v>
      </c>
      <c r="F272" s="26">
        <v>24.360000000000003</v>
      </c>
    </row>
    <row r="273" spans="2:5" ht="13.5" thickBot="1" x14ac:dyDescent="0.25"/>
    <row r="274" spans="2:5" ht="16.5" thickTop="1" thickBot="1" x14ac:dyDescent="0.3">
      <c r="B274" s="5" t="s">
        <v>72</v>
      </c>
      <c r="E274" s="15">
        <f>8*E250+1*E260+4*F250+1*F260</f>
        <v>41078.559999999998</v>
      </c>
    </row>
    <row r="275" spans="2:5" ht="23.25" thickTop="1" x14ac:dyDescent="0.2">
      <c r="B275" s="16" t="s">
        <v>23</v>
      </c>
    </row>
    <row r="281" spans="2:5" ht="22.5" customHeight="1" x14ac:dyDescent="0.3">
      <c r="B281" s="81" t="s">
        <v>69</v>
      </c>
      <c r="C281" s="82"/>
    </row>
    <row r="283" spans="2:5" x14ac:dyDescent="0.2">
      <c r="B283" s="2" t="s">
        <v>0</v>
      </c>
      <c r="C283" s="3">
        <v>7</v>
      </c>
    </row>
    <row r="284" spans="2:5" x14ac:dyDescent="0.2">
      <c r="B284" s="2"/>
      <c r="C284" s="4"/>
    </row>
    <row r="285" spans="2:5" x14ac:dyDescent="0.2">
      <c r="B285" s="5" t="s">
        <v>1</v>
      </c>
      <c r="C285" s="6">
        <v>43.519999999999996</v>
      </c>
    </row>
    <row r="286" spans="2:5" x14ac:dyDescent="0.2">
      <c r="B286" s="2"/>
    </row>
    <row r="287" spans="2:5" x14ac:dyDescent="0.2">
      <c r="B287" s="7" t="s">
        <v>2</v>
      </c>
    </row>
    <row r="288" spans="2:5" x14ac:dyDescent="0.2">
      <c r="B288" t="s">
        <v>3</v>
      </c>
      <c r="E288" s="8">
        <v>1131.3599999999999</v>
      </c>
    </row>
    <row r="289" spans="2:6" x14ac:dyDescent="0.2">
      <c r="B289" t="s">
        <v>4</v>
      </c>
      <c r="E289" s="8">
        <f>C283*C285</f>
        <v>304.64</v>
      </c>
    </row>
    <row r="290" spans="2:6" x14ac:dyDescent="0.2">
      <c r="B290" t="s">
        <v>5</v>
      </c>
      <c r="E290" s="8">
        <v>594.64</v>
      </c>
    </row>
    <row r="291" spans="2:6" x14ac:dyDescent="0.2">
      <c r="B291" t="s">
        <v>6</v>
      </c>
      <c r="E291" s="8">
        <v>335.51</v>
      </c>
    </row>
    <row r="292" spans="2:6" x14ac:dyDescent="0.2">
      <c r="B292" t="s">
        <v>7</v>
      </c>
      <c r="E292" s="8">
        <v>268.01</v>
      </c>
      <c r="F292" s="26"/>
    </row>
    <row r="293" spans="2:6" x14ac:dyDescent="0.2">
      <c r="B293" t="s">
        <v>8</v>
      </c>
      <c r="E293" s="8">
        <v>22.040000000000003</v>
      </c>
    </row>
    <row r="294" spans="2:6" x14ac:dyDescent="0.2">
      <c r="B294" t="s">
        <v>9</v>
      </c>
      <c r="E294" s="8">
        <v>366.03999999999996</v>
      </c>
    </row>
    <row r="295" spans="2:6" ht="14.25" x14ac:dyDescent="0.2">
      <c r="B295" s="9"/>
      <c r="E295" s="10">
        <f>SUM(E288:E294)</f>
        <v>3022.24</v>
      </c>
    </row>
    <row r="297" spans="2:6" x14ac:dyDescent="0.2">
      <c r="B297" s="7" t="s">
        <v>10</v>
      </c>
    </row>
    <row r="298" spans="2:6" x14ac:dyDescent="0.2">
      <c r="B298" s="11" t="s">
        <v>62</v>
      </c>
      <c r="C298" s="12">
        <v>26.85</v>
      </c>
    </row>
    <row r="300" spans="2:6" x14ac:dyDescent="0.2">
      <c r="B300" t="s">
        <v>3</v>
      </c>
      <c r="E300" s="8">
        <v>698.13</v>
      </c>
    </row>
    <row r="301" spans="2:6" x14ac:dyDescent="0.2">
      <c r="B301" t="s">
        <v>4</v>
      </c>
      <c r="E301" s="8">
        <f>C283*C298</f>
        <v>187.95000000000002</v>
      </c>
    </row>
    <row r="302" spans="2:6" x14ac:dyDescent="0.2">
      <c r="B302" t="s">
        <v>5</v>
      </c>
      <c r="E302" s="8">
        <v>594.64</v>
      </c>
    </row>
    <row r="303" spans="2:6" x14ac:dyDescent="0.2">
      <c r="B303" t="s">
        <v>6</v>
      </c>
      <c r="E303" s="8">
        <v>335.51</v>
      </c>
    </row>
    <row r="304" spans="2:6" x14ac:dyDescent="0.2">
      <c r="B304" t="s">
        <v>7</v>
      </c>
      <c r="E304" s="8">
        <v>268.01</v>
      </c>
    </row>
    <row r="305" spans="2:5" ht="14.25" x14ac:dyDescent="0.2">
      <c r="B305" s="9"/>
      <c r="E305" s="13">
        <f>SUM(E300:E304)</f>
        <v>2084.2399999999998</v>
      </c>
    </row>
    <row r="307" spans="2:5" x14ac:dyDescent="0.2">
      <c r="B307" s="14" t="s">
        <v>12</v>
      </c>
    </row>
    <row r="308" spans="2:5" x14ac:dyDescent="0.2">
      <c r="B308" t="s">
        <v>13</v>
      </c>
      <c r="E308" s="8">
        <v>39.22</v>
      </c>
    </row>
    <row r="309" spans="2:5" x14ac:dyDescent="0.2">
      <c r="B309" t="s">
        <v>14</v>
      </c>
      <c r="E309" s="8">
        <v>94.01</v>
      </c>
    </row>
    <row r="310" spans="2:5" x14ac:dyDescent="0.2">
      <c r="B310" t="s">
        <v>15</v>
      </c>
      <c r="E310" s="8">
        <v>98.08</v>
      </c>
    </row>
    <row r="311" spans="2:5" x14ac:dyDescent="0.2">
      <c r="B311" t="s">
        <v>16</v>
      </c>
      <c r="E311" s="8">
        <v>134.31</v>
      </c>
    </row>
    <row r="313" spans="2:5" x14ac:dyDescent="0.2">
      <c r="B313" s="14" t="s">
        <v>17</v>
      </c>
    </row>
    <row r="314" spans="2:5" x14ac:dyDescent="0.2">
      <c r="B314" t="s">
        <v>18</v>
      </c>
      <c r="E314" s="8">
        <v>57.39</v>
      </c>
    </row>
    <row r="315" spans="2:5" x14ac:dyDescent="0.2">
      <c r="B315" t="s">
        <v>19</v>
      </c>
      <c r="E315" s="8">
        <v>19.150000000000002</v>
      </c>
    </row>
    <row r="316" spans="2:5" x14ac:dyDescent="0.2">
      <c r="B316" t="s">
        <v>20</v>
      </c>
      <c r="E316" s="8">
        <v>71.740000000000009</v>
      </c>
    </row>
    <row r="317" spans="2:5" x14ac:dyDescent="0.2">
      <c r="B317" t="s">
        <v>21</v>
      </c>
      <c r="E317" s="8">
        <v>23.94</v>
      </c>
    </row>
    <row r="318" spans="2:5" ht="13.5" thickBot="1" x14ac:dyDescent="0.25"/>
    <row r="319" spans="2:5" ht="16.5" thickTop="1" thickBot="1" x14ac:dyDescent="0.3">
      <c r="B319" s="5" t="s">
        <v>70</v>
      </c>
      <c r="E319" s="15">
        <f>12*E295+2*E305</f>
        <v>40435.360000000001</v>
      </c>
    </row>
    <row r="320" spans="2:5" ht="23.25" thickTop="1" x14ac:dyDescent="0.2">
      <c r="B320" s="16" t="s">
        <v>23</v>
      </c>
    </row>
    <row r="322" spans="2:9" x14ac:dyDescent="0.2">
      <c r="B322" s="17"/>
      <c r="C322" s="17"/>
      <c r="D322" s="17"/>
      <c r="E322" s="17"/>
      <c r="F322" s="17"/>
      <c r="G322" s="17"/>
      <c r="H322" s="17"/>
      <c r="I322" s="17"/>
    </row>
    <row r="324" spans="2:9" ht="22.5" customHeight="1" x14ac:dyDescent="0.3">
      <c r="B324" s="81" t="s">
        <v>65</v>
      </c>
      <c r="C324" s="82"/>
    </row>
    <row r="326" spans="2:9" x14ac:dyDescent="0.2">
      <c r="B326" s="2" t="s">
        <v>0</v>
      </c>
      <c r="C326" s="78">
        <v>7</v>
      </c>
    </row>
    <row r="327" spans="2:9" x14ac:dyDescent="0.2">
      <c r="B327" s="2"/>
      <c r="C327" s="68"/>
    </row>
    <row r="328" spans="2:9" x14ac:dyDescent="0.2">
      <c r="B328" s="5" t="s">
        <v>1</v>
      </c>
      <c r="C328" s="67">
        <v>43.08</v>
      </c>
    </row>
    <row r="329" spans="2:9" x14ac:dyDescent="0.2">
      <c r="B329" s="2"/>
    </row>
    <row r="330" spans="2:9" x14ac:dyDescent="0.2">
      <c r="B330" s="7" t="s">
        <v>2</v>
      </c>
    </row>
    <row r="331" spans="2:9" x14ac:dyDescent="0.2">
      <c r="B331" t="s">
        <v>3</v>
      </c>
      <c r="E331" s="8">
        <v>1120.1500000000001</v>
      </c>
    </row>
    <row r="332" spans="2:9" x14ac:dyDescent="0.2">
      <c r="B332" t="s">
        <v>4</v>
      </c>
      <c r="E332" s="8">
        <f>C326*C328</f>
        <v>301.56</v>
      </c>
    </row>
    <row r="333" spans="2:9" x14ac:dyDescent="0.2">
      <c r="B333" t="s">
        <v>5</v>
      </c>
      <c r="E333" s="8">
        <v>588.75</v>
      </c>
    </row>
    <row r="334" spans="2:9" x14ac:dyDescent="0.2">
      <c r="B334" t="s">
        <v>6</v>
      </c>
      <c r="E334" s="8">
        <v>332.18</v>
      </c>
    </row>
    <row r="335" spans="2:9" x14ac:dyDescent="0.2">
      <c r="B335" t="s">
        <v>7</v>
      </c>
      <c r="E335" s="8">
        <v>265.34999999999997</v>
      </c>
    </row>
    <row r="336" spans="2:9" x14ac:dyDescent="0.2">
      <c r="B336" t="s">
        <v>8</v>
      </c>
      <c r="E336" s="8">
        <v>21.82</v>
      </c>
    </row>
    <row r="337" spans="2:5" x14ac:dyDescent="0.2">
      <c r="B337" t="s">
        <v>9</v>
      </c>
      <c r="E337" s="8">
        <v>362.40999999999997</v>
      </c>
    </row>
    <row r="338" spans="2:5" ht="14.25" x14ac:dyDescent="0.2">
      <c r="B338" s="9"/>
      <c r="E338" s="10">
        <f>SUM(E331:E337)</f>
        <v>2992.22</v>
      </c>
    </row>
    <row r="340" spans="2:5" x14ac:dyDescent="0.2">
      <c r="B340" s="7" t="s">
        <v>10</v>
      </c>
    </row>
    <row r="341" spans="2:5" x14ac:dyDescent="0.2">
      <c r="B341" s="11" t="s">
        <v>11</v>
      </c>
      <c r="C341" s="69">
        <v>26.580000000000002</v>
      </c>
    </row>
    <row r="343" spans="2:5" x14ac:dyDescent="0.2">
      <c r="B343" t="s">
        <v>3</v>
      </c>
      <c r="E343" s="8">
        <v>691.21</v>
      </c>
    </row>
    <row r="344" spans="2:5" x14ac:dyDescent="0.2">
      <c r="B344" t="s">
        <v>4</v>
      </c>
      <c r="E344" s="8">
        <f>C326*C341</f>
        <v>186.06</v>
      </c>
    </row>
    <row r="345" spans="2:5" x14ac:dyDescent="0.2">
      <c r="B345" t="s">
        <v>5</v>
      </c>
      <c r="E345" s="8">
        <v>588.75</v>
      </c>
    </row>
    <row r="346" spans="2:5" x14ac:dyDescent="0.2">
      <c r="B346" t="s">
        <v>6</v>
      </c>
      <c r="E346" s="8">
        <v>332.18</v>
      </c>
    </row>
    <row r="347" spans="2:5" x14ac:dyDescent="0.2">
      <c r="B347" t="s">
        <v>7</v>
      </c>
      <c r="E347" s="8">
        <v>265.34999999999997</v>
      </c>
    </row>
    <row r="348" spans="2:5" ht="14.25" x14ac:dyDescent="0.2">
      <c r="B348" s="9"/>
      <c r="E348" s="13">
        <f>SUM(E343:E347)</f>
        <v>2063.5500000000002</v>
      </c>
    </row>
    <row r="350" spans="2:5" x14ac:dyDescent="0.2">
      <c r="B350" s="14" t="s">
        <v>12</v>
      </c>
    </row>
    <row r="351" spans="2:5" x14ac:dyDescent="0.2">
      <c r="B351" t="s">
        <v>13</v>
      </c>
      <c r="E351" s="8">
        <v>38.83</v>
      </c>
    </row>
    <row r="352" spans="2:5" x14ac:dyDescent="0.2">
      <c r="B352" t="s">
        <v>14</v>
      </c>
      <c r="E352" s="8">
        <v>93.070000000000007</v>
      </c>
    </row>
    <row r="353" spans="2:9" x14ac:dyDescent="0.2">
      <c r="B353" t="s">
        <v>15</v>
      </c>
      <c r="E353" s="8">
        <v>97.100000000000009</v>
      </c>
    </row>
    <row r="354" spans="2:9" x14ac:dyDescent="0.2">
      <c r="B354" t="s">
        <v>16</v>
      </c>
      <c r="E354" s="8">
        <v>132.97999999999999</v>
      </c>
    </row>
    <row r="356" spans="2:9" x14ac:dyDescent="0.2">
      <c r="B356" s="14" t="s">
        <v>17</v>
      </c>
    </row>
    <row r="357" spans="2:9" x14ac:dyDescent="0.2">
      <c r="B357" t="s">
        <v>18</v>
      </c>
      <c r="E357" s="8">
        <v>56.82</v>
      </c>
    </row>
    <row r="358" spans="2:9" x14ac:dyDescent="0.2">
      <c r="B358" t="s">
        <v>19</v>
      </c>
      <c r="E358" s="8">
        <v>18.96</v>
      </c>
    </row>
    <row r="359" spans="2:9" x14ac:dyDescent="0.2">
      <c r="B359" t="s">
        <v>20</v>
      </c>
      <c r="E359" s="8">
        <v>71.02000000000001</v>
      </c>
    </row>
    <row r="360" spans="2:9" x14ac:dyDescent="0.2">
      <c r="B360" t="s">
        <v>21</v>
      </c>
      <c r="E360" s="8">
        <v>23.700000000000003</v>
      </c>
    </row>
    <row r="361" spans="2:9" ht="13.5" thickBot="1" x14ac:dyDescent="0.25"/>
    <row r="362" spans="2:9" ht="16.5" thickTop="1" thickBot="1" x14ac:dyDescent="0.3">
      <c r="B362" s="5" t="s">
        <v>67</v>
      </c>
      <c r="E362" s="15">
        <f>12*E338+2*E348</f>
        <v>40033.74</v>
      </c>
    </row>
    <row r="363" spans="2:9" ht="23.25" thickTop="1" x14ac:dyDescent="0.2">
      <c r="B363" s="16" t="s">
        <v>23</v>
      </c>
    </row>
    <row r="365" spans="2:9" x14ac:dyDescent="0.2">
      <c r="B365" s="17"/>
      <c r="C365" s="17"/>
      <c r="D365" s="17"/>
      <c r="E365" s="17"/>
      <c r="F365" s="17"/>
      <c r="G365" s="17"/>
      <c r="H365" s="17"/>
      <c r="I365" s="17"/>
    </row>
    <row r="367" spans="2:9" ht="22.5" customHeight="1" x14ac:dyDescent="0.3">
      <c r="B367" s="81" t="s">
        <v>66</v>
      </c>
      <c r="C367" s="82"/>
    </row>
    <row r="369" spans="2:5" x14ac:dyDescent="0.2">
      <c r="B369" s="2" t="s">
        <v>0</v>
      </c>
      <c r="C369" s="78">
        <v>6</v>
      </c>
    </row>
    <row r="370" spans="2:5" x14ac:dyDescent="0.2">
      <c r="B370" s="2"/>
      <c r="C370" s="68"/>
    </row>
    <row r="371" spans="2:5" x14ac:dyDescent="0.2">
      <c r="B371" s="5" t="s">
        <v>1</v>
      </c>
      <c r="C371" s="67">
        <v>42.65</v>
      </c>
    </row>
    <row r="372" spans="2:5" x14ac:dyDescent="0.2">
      <c r="B372" s="2"/>
    </row>
    <row r="373" spans="2:5" x14ac:dyDescent="0.2">
      <c r="B373" s="7" t="s">
        <v>2</v>
      </c>
    </row>
    <row r="374" spans="2:5" x14ac:dyDescent="0.2">
      <c r="B374" t="s">
        <v>3</v>
      </c>
      <c r="E374" s="8">
        <v>1109.05</v>
      </c>
    </row>
    <row r="375" spans="2:5" x14ac:dyDescent="0.2">
      <c r="B375" t="s">
        <v>4</v>
      </c>
      <c r="E375" s="8">
        <f>C369*C371</f>
        <v>255.89999999999998</v>
      </c>
    </row>
    <row r="376" spans="2:5" x14ac:dyDescent="0.2">
      <c r="B376" t="s">
        <v>5</v>
      </c>
      <c r="E376" s="8">
        <v>582.91999999999996</v>
      </c>
    </row>
    <row r="377" spans="2:5" x14ac:dyDescent="0.2">
      <c r="B377" t="s">
        <v>6</v>
      </c>
      <c r="E377" s="8">
        <v>328.89</v>
      </c>
    </row>
    <row r="378" spans="2:5" x14ac:dyDescent="0.2">
      <c r="B378" t="s">
        <v>7</v>
      </c>
      <c r="E378" s="8">
        <v>262.72000000000003</v>
      </c>
    </row>
    <row r="379" spans="2:5" x14ac:dyDescent="0.2">
      <c r="B379" t="s">
        <v>8</v>
      </c>
      <c r="E379" s="8">
        <v>21.6</v>
      </c>
    </row>
    <row r="380" spans="2:5" x14ac:dyDescent="0.2">
      <c r="B380" t="s">
        <v>9</v>
      </c>
      <c r="E380" s="8">
        <v>358.82</v>
      </c>
    </row>
    <row r="381" spans="2:5" ht="14.25" x14ac:dyDescent="0.2">
      <c r="B381" s="9"/>
      <c r="E381" s="10">
        <f>SUM(E374:E380)</f>
        <v>2919.8999999999996</v>
      </c>
    </row>
    <row r="383" spans="2:5" x14ac:dyDescent="0.2">
      <c r="B383" s="7" t="s">
        <v>10</v>
      </c>
    </row>
    <row r="384" spans="2:5" x14ac:dyDescent="0.2">
      <c r="B384" s="11" t="s">
        <v>11</v>
      </c>
      <c r="C384" s="69">
        <v>26.31</v>
      </c>
    </row>
    <row r="386" spans="2:5" x14ac:dyDescent="0.2">
      <c r="B386" t="s">
        <v>3</v>
      </c>
      <c r="E386" s="8">
        <v>684.36</v>
      </c>
    </row>
    <row r="387" spans="2:5" x14ac:dyDescent="0.2">
      <c r="B387" t="s">
        <v>4</v>
      </c>
      <c r="E387" s="8">
        <f>C369*C384</f>
        <v>157.85999999999999</v>
      </c>
    </row>
    <row r="388" spans="2:5" x14ac:dyDescent="0.2">
      <c r="B388" t="s">
        <v>5</v>
      </c>
      <c r="E388" s="8">
        <v>582.91999999999996</v>
      </c>
    </row>
    <row r="389" spans="2:5" x14ac:dyDescent="0.2">
      <c r="B389" t="s">
        <v>6</v>
      </c>
      <c r="E389" s="8">
        <v>328.89</v>
      </c>
    </row>
    <row r="390" spans="2:5" x14ac:dyDescent="0.2">
      <c r="B390" t="s">
        <v>7</v>
      </c>
      <c r="E390" s="8">
        <v>262.72000000000003</v>
      </c>
    </row>
    <row r="391" spans="2:5" ht="14.25" x14ac:dyDescent="0.2">
      <c r="B391" s="9"/>
      <c r="E391" s="13">
        <f>SUM(E386:E390)</f>
        <v>2016.7499999999998</v>
      </c>
    </row>
    <row r="393" spans="2:5" x14ac:dyDescent="0.2">
      <c r="B393" s="14" t="s">
        <v>12</v>
      </c>
    </row>
    <row r="394" spans="2:5" x14ac:dyDescent="0.2">
      <c r="B394" t="s">
        <v>13</v>
      </c>
      <c r="E394" s="8">
        <v>38.44</v>
      </c>
    </row>
    <row r="395" spans="2:5" x14ac:dyDescent="0.2">
      <c r="B395" t="s">
        <v>14</v>
      </c>
      <c r="E395" s="8">
        <v>92.14</v>
      </c>
    </row>
    <row r="396" spans="2:5" x14ac:dyDescent="0.2">
      <c r="B396" t="s">
        <v>15</v>
      </c>
      <c r="E396" s="8">
        <v>96.13</v>
      </c>
    </row>
    <row r="397" spans="2:5" x14ac:dyDescent="0.2">
      <c r="B397" t="s">
        <v>16</v>
      </c>
      <c r="E397" s="8">
        <v>131.66</v>
      </c>
    </row>
    <row r="399" spans="2:5" x14ac:dyDescent="0.2">
      <c r="B399" s="14" t="s">
        <v>17</v>
      </c>
    </row>
    <row r="400" spans="2:5" x14ac:dyDescent="0.2">
      <c r="B400" t="s">
        <v>18</v>
      </c>
      <c r="E400" s="8">
        <v>56.25</v>
      </c>
    </row>
    <row r="401" spans="2:9" x14ac:dyDescent="0.2">
      <c r="B401" t="s">
        <v>19</v>
      </c>
      <c r="E401" s="8">
        <v>18.77</v>
      </c>
    </row>
    <row r="402" spans="2:9" x14ac:dyDescent="0.2">
      <c r="B402" t="s">
        <v>20</v>
      </c>
      <c r="E402" s="8">
        <v>70.31</v>
      </c>
    </row>
    <row r="403" spans="2:9" x14ac:dyDescent="0.2">
      <c r="B403" t="s">
        <v>21</v>
      </c>
      <c r="E403" s="8">
        <v>23.46</v>
      </c>
    </row>
    <row r="404" spans="2:9" ht="13.5" thickBot="1" x14ac:dyDescent="0.25"/>
    <row r="405" spans="2:9" ht="16.5" thickTop="1" thickBot="1" x14ac:dyDescent="0.3">
      <c r="B405" s="5" t="s">
        <v>68</v>
      </c>
      <c r="E405" s="15">
        <f>12*E381+2*E391</f>
        <v>39072.299999999996</v>
      </c>
    </row>
    <row r="406" spans="2:9" ht="23.25" thickTop="1" x14ac:dyDescent="0.2">
      <c r="B406" s="16" t="s">
        <v>23</v>
      </c>
    </row>
    <row r="408" spans="2:9" x14ac:dyDescent="0.2">
      <c r="B408" s="17"/>
      <c r="C408" s="17"/>
      <c r="D408" s="17"/>
      <c r="E408" s="17"/>
      <c r="F408" s="17"/>
      <c r="G408" s="17"/>
      <c r="H408" s="17"/>
      <c r="I408" s="17"/>
    </row>
    <row r="410" spans="2:9" ht="20.25" x14ac:dyDescent="0.3">
      <c r="B410" s="1" t="s">
        <v>24</v>
      </c>
    </row>
    <row r="412" spans="2:9" x14ac:dyDescent="0.2">
      <c r="B412" s="2" t="s">
        <v>0</v>
      </c>
      <c r="C412" s="18">
        <v>5</v>
      </c>
    </row>
    <row r="413" spans="2:9" x14ac:dyDescent="0.2">
      <c r="B413" s="2"/>
      <c r="C413" s="4"/>
    </row>
    <row r="414" spans="2:9" x14ac:dyDescent="0.2">
      <c r="B414" s="5" t="s">
        <v>25</v>
      </c>
      <c r="C414" s="6">
        <v>42.65</v>
      </c>
    </row>
    <row r="415" spans="2:9" x14ac:dyDescent="0.2">
      <c r="B415" s="2"/>
    </row>
    <row r="416" spans="2:9" x14ac:dyDescent="0.2">
      <c r="B416" s="19" t="s">
        <v>2</v>
      </c>
      <c r="C416" s="20"/>
      <c r="D416" s="20"/>
      <c r="E416" s="21" t="s">
        <v>24</v>
      </c>
      <c r="F416" s="22"/>
      <c r="G416" s="20"/>
      <c r="H416" s="22"/>
      <c r="I416" s="22"/>
    </row>
    <row r="417" spans="2:9" x14ac:dyDescent="0.2">
      <c r="B417" t="s">
        <v>3</v>
      </c>
      <c r="E417" s="23">
        <v>1109.05</v>
      </c>
      <c r="F417" s="8"/>
      <c r="G417" s="24"/>
      <c r="H417" s="25"/>
      <c r="I417" s="26"/>
    </row>
    <row r="418" spans="2:9" x14ac:dyDescent="0.2">
      <c r="B418" t="s">
        <v>4</v>
      </c>
      <c r="E418" s="23">
        <f>C412*C414</f>
        <v>213.25</v>
      </c>
      <c r="F418" s="8"/>
      <c r="G418" s="24"/>
      <c r="H418" s="25"/>
      <c r="I418" s="26"/>
    </row>
    <row r="419" spans="2:9" x14ac:dyDescent="0.2">
      <c r="B419" t="s">
        <v>5</v>
      </c>
      <c r="E419" s="23">
        <v>582.91999999999996</v>
      </c>
      <c r="F419" s="8"/>
      <c r="G419" s="24"/>
      <c r="H419" s="25"/>
      <c r="I419" s="26"/>
    </row>
    <row r="420" spans="2:9" x14ac:dyDescent="0.2">
      <c r="B420" t="s">
        <v>6</v>
      </c>
      <c r="E420" s="23">
        <v>328.89</v>
      </c>
      <c r="F420" s="8"/>
      <c r="G420" s="24"/>
      <c r="H420" s="25"/>
      <c r="I420" s="26"/>
    </row>
    <row r="421" spans="2:9" x14ac:dyDescent="0.2">
      <c r="B421" t="s">
        <v>7</v>
      </c>
      <c r="E421" s="23">
        <v>262.72000000000003</v>
      </c>
      <c r="F421" s="8"/>
      <c r="G421" s="24"/>
      <c r="H421" s="25"/>
      <c r="I421" s="26"/>
    </row>
    <row r="422" spans="2:9" x14ac:dyDescent="0.2">
      <c r="B422" t="s">
        <v>8</v>
      </c>
      <c r="E422" s="23">
        <v>21.6</v>
      </c>
      <c r="F422" s="8"/>
      <c r="G422" s="24"/>
      <c r="H422" s="25"/>
      <c r="I422" s="26"/>
    </row>
    <row r="423" spans="2:9" x14ac:dyDescent="0.2">
      <c r="B423" t="s">
        <v>9</v>
      </c>
      <c r="E423" s="23">
        <v>358.82</v>
      </c>
      <c r="F423" s="8"/>
      <c r="G423" s="24"/>
      <c r="H423" s="25"/>
      <c r="I423" s="26"/>
    </row>
    <row r="424" spans="2:9" ht="15" x14ac:dyDescent="0.25">
      <c r="B424" s="9"/>
      <c r="C424" s="9"/>
      <c r="D424" s="9"/>
      <c r="E424" s="27">
        <f>SUM(E417:E423)</f>
        <v>2877.25</v>
      </c>
      <c r="F424" s="28"/>
      <c r="G424" s="29"/>
      <c r="H424" s="30"/>
      <c r="I424" s="30"/>
    </row>
    <row r="425" spans="2:9" x14ac:dyDescent="0.2">
      <c r="E425" s="13"/>
      <c r="F425" s="13"/>
      <c r="H425" s="74"/>
    </row>
    <row r="426" spans="2:9" x14ac:dyDescent="0.2">
      <c r="B426" s="5" t="s">
        <v>26</v>
      </c>
      <c r="C426" s="6">
        <v>26.31</v>
      </c>
      <c r="D426" s="5"/>
      <c r="E426" s="5" t="s">
        <v>27</v>
      </c>
      <c r="F426" s="6">
        <v>684.36</v>
      </c>
    </row>
    <row r="428" spans="2:9" x14ac:dyDescent="0.2">
      <c r="B428" s="31" t="s">
        <v>10</v>
      </c>
      <c r="D428" s="20"/>
      <c r="E428" s="32" t="s">
        <v>64</v>
      </c>
      <c r="F428" s="22" t="s">
        <v>29</v>
      </c>
      <c r="G428" s="22"/>
      <c r="H428" s="22"/>
      <c r="I428" s="22"/>
    </row>
    <row r="429" spans="2:9" x14ac:dyDescent="0.2">
      <c r="B429" t="s">
        <v>3</v>
      </c>
      <c r="E429" s="8">
        <v>684.36</v>
      </c>
      <c r="F429" s="33">
        <v>0</v>
      </c>
      <c r="H429" s="25"/>
      <c r="I429" s="26"/>
    </row>
    <row r="430" spans="2:9" x14ac:dyDescent="0.2">
      <c r="B430" t="s">
        <v>4</v>
      </c>
      <c r="E430" s="8">
        <f>C412*C426</f>
        <v>131.54999999999998</v>
      </c>
      <c r="F430" s="33">
        <v>0</v>
      </c>
      <c r="H430" s="25"/>
      <c r="I430" s="26"/>
    </row>
    <row r="431" spans="2:9" x14ac:dyDescent="0.2">
      <c r="B431" t="s">
        <v>5</v>
      </c>
      <c r="E431" s="8">
        <v>582.91999999999996</v>
      </c>
      <c r="F431" s="33">
        <v>0</v>
      </c>
      <c r="H431" s="25"/>
      <c r="I431" s="26"/>
    </row>
    <row r="432" spans="2:9" ht="14.25" x14ac:dyDescent="0.2">
      <c r="B432" t="s">
        <v>6</v>
      </c>
      <c r="C432" s="9"/>
      <c r="E432" s="8">
        <v>328.89</v>
      </c>
      <c r="F432" s="33">
        <v>0</v>
      </c>
      <c r="H432" s="25"/>
      <c r="I432" s="26"/>
    </row>
    <row r="433" spans="2:9" x14ac:dyDescent="0.2">
      <c r="B433" t="s">
        <v>7</v>
      </c>
      <c r="E433" s="8">
        <v>262.72000000000003</v>
      </c>
      <c r="F433" s="33">
        <v>0</v>
      </c>
      <c r="H433" s="25"/>
      <c r="I433" s="26"/>
    </row>
    <row r="434" spans="2:9" ht="15" x14ac:dyDescent="0.25">
      <c r="B434" s="9"/>
      <c r="D434" s="9"/>
      <c r="E434" s="28">
        <f>SUM(E429:E433)</f>
        <v>1990.4399999999998</v>
      </c>
      <c r="F434" s="34">
        <f>SUM(F429:F433)</f>
        <v>0</v>
      </c>
      <c r="G434" s="9"/>
      <c r="H434" s="9"/>
      <c r="I434" s="30"/>
    </row>
    <row r="436" spans="2:9" x14ac:dyDescent="0.2">
      <c r="B436" s="14" t="s">
        <v>12</v>
      </c>
      <c r="D436" s="20"/>
      <c r="E436" s="32" t="s">
        <v>24</v>
      </c>
      <c r="F436" s="22"/>
      <c r="G436" s="22"/>
      <c r="H436" s="22"/>
      <c r="I436" s="22"/>
    </row>
    <row r="437" spans="2:9" x14ac:dyDescent="0.2">
      <c r="B437" t="s">
        <v>13</v>
      </c>
      <c r="E437" s="8">
        <v>40.04</v>
      </c>
      <c r="F437" s="8"/>
      <c r="G437" s="36"/>
      <c r="H437" s="25"/>
      <c r="I437" s="26"/>
    </row>
    <row r="438" spans="2:9" x14ac:dyDescent="0.2">
      <c r="B438" t="s">
        <v>14</v>
      </c>
      <c r="E438" s="8">
        <v>95.97</v>
      </c>
      <c r="F438" s="8"/>
      <c r="G438" s="36"/>
      <c r="H438" s="25"/>
      <c r="I438" s="26"/>
    </row>
    <row r="439" spans="2:9" x14ac:dyDescent="0.2">
      <c r="B439" t="s">
        <v>15</v>
      </c>
      <c r="E439" s="8">
        <v>100.13</v>
      </c>
      <c r="F439" s="8"/>
      <c r="G439" s="36"/>
      <c r="H439" s="25"/>
      <c r="I439" s="26"/>
    </row>
    <row r="440" spans="2:9" x14ac:dyDescent="0.2">
      <c r="B440" t="s">
        <v>16</v>
      </c>
      <c r="E440" s="8">
        <v>137.13999999999999</v>
      </c>
      <c r="F440" s="8"/>
      <c r="G440" s="36"/>
      <c r="H440" s="25"/>
      <c r="I440" s="26"/>
    </row>
    <row r="442" spans="2:9" x14ac:dyDescent="0.2">
      <c r="B442" s="14" t="s">
        <v>17</v>
      </c>
      <c r="D442" s="20"/>
      <c r="E442" s="32" t="s">
        <v>24</v>
      </c>
      <c r="F442" s="22"/>
      <c r="G442" s="22"/>
      <c r="H442" s="22"/>
      <c r="I442" s="22"/>
    </row>
    <row r="443" spans="2:9" x14ac:dyDescent="0.2">
      <c r="B443" t="s">
        <v>18</v>
      </c>
      <c r="E443" s="8">
        <v>58.59</v>
      </c>
      <c r="F443" s="8"/>
      <c r="H443" s="25"/>
      <c r="I443" s="26"/>
    </row>
    <row r="444" spans="2:9" x14ac:dyDescent="0.2">
      <c r="B444" t="s">
        <v>19</v>
      </c>
      <c r="E444" s="8">
        <v>19.55</v>
      </c>
      <c r="F444" s="8"/>
      <c r="H444" s="25"/>
      <c r="I444" s="26"/>
    </row>
    <row r="445" spans="2:9" x14ac:dyDescent="0.2">
      <c r="B445" t="s">
        <v>20</v>
      </c>
      <c r="E445" s="8">
        <v>73.23</v>
      </c>
      <c r="F445" s="8"/>
      <c r="H445" s="25"/>
      <c r="I445" s="26"/>
    </row>
    <row r="446" spans="2:9" x14ac:dyDescent="0.2">
      <c r="B446" t="s">
        <v>21</v>
      </c>
      <c r="E446" s="8">
        <v>24.43</v>
      </c>
      <c r="F446" s="37"/>
      <c r="H446" s="25"/>
      <c r="I446" s="26"/>
    </row>
    <row r="447" spans="2:9" ht="13.5" thickBot="1" x14ac:dyDescent="0.25"/>
    <row r="448" spans="2:9" ht="16.5" thickTop="1" thickBot="1" x14ac:dyDescent="0.3">
      <c r="B448" s="5" t="s">
        <v>30</v>
      </c>
      <c r="E448" s="15">
        <f>12*E424+2*E434</f>
        <v>38507.879999999997</v>
      </c>
    </row>
    <row r="449" spans="2:11" ht="24" thickTop="1" thickBot="1" x14ac:dyDescent="0.25">
      <c r="B449" s="16" t="s">
        <v>23</v>
      </c>
      <c r="E449" s="70"/>
    </row>
    <row r="450" spans="2:11" ht="13.5" thickTop="1" x14ac:dyDescent="0.2">
      <c r="E450" s="70"/>
      <c r="F450" s="39" t="s">
        <v>31</v>
      </c>
      <c r="G450" s="40">
        <f>E453/E448</f>
        <v>0.94831083923602144</v>
      </c>
      <c r="H450" s="41" t="s">
        <v>32</v>
      </c>
    </row>
    <row r="451" spans="2:11" ht="13.5" thickBot="1" x14ac:dyDescent="0.25">
      <c r="E451" s="70"/>
      <c r="F451" s="42">
        <f>E448-E453</f>
        <v>1990.4399999999951</v>
      </c>
      <c r="G451" s="43"/>
      <c r="H451" s="44">
        <f>1-G450</f>
        <v>5.1689160763978559E-2</v>
      </c>
    </row>
    <row r="452" spans="2:11" ht="14.25" thickTop="1" thickBot="1" x14ac:dyDescent="0.25">
      <c r="E452" s="70"/>
    </row>
    <row r="453" spans="2:11" ht="16.5" thickTop="1" thickBot="1" x14ac:dyDescent="0.3">
      <c r="B453" s="11" t="s">
        <v>33</v>
      </c>
      <c r="C453" s="11"/>
      <c r="D453" s="11"/>
      <c r="E453" s="45">
        <f>12*E424+E434</f>
        <v>36517.440000000002</v>
      </c>
      <c r="K453" s="36"/>
    </row>
    <row r="454" spans="2:11" ht="23.25" thickTop="1" x14ac:dyDescent="0.2">
      <c r="B454" s="16" t="s">
        <v>23</v>
      </c>
    </row>
    <row r="455" spans="2:11" x14ac:dyDescent="0.2">
      <c r="K455" s="46"/>
    </row>
    <row r="456" spans="2:11" hidden="1" x14ac:dyDescent="0.2">
      <c r="C456" s="26">
        <f>E448/1568</f>
        <v>24.558596938775509</v>
      </c>
      <c r="D456" s="26">
        <f>E448/1680</f>
        <v>22.92135714285714</v>
      </c>
      <c r="E456" s="26">
        <f>E453/1680</f>
        <v>21.73657142857143</v>
      </c>
      <c r="F456">
        <f>E456/C456</f>
        <v>0.88509011662028669</v>
      </c>
      <c r="G456">
        <f>D456/C456</f>
        <v>0.93333333333333324</v>
      </c>
      <c r="H456">
        <f>E453/E560</f>
        <v>0.88298428990222655</v>
      </c>
      <c r="K456" s="46"/>
    </row>
    <row r="457" spans="2:11" ht="13.5" thickBot="1" x14ac:dyDescent="0.25">
      <c r="C457" s="26"/>
      <c r="D457" s="26"/>
      <c r="E457" s="26"/>
      <c r="K457" s="46"/>
    </row>
    <row r="458" spans="2:11" ht="15.75" thickTop="1" x14ac:dyDescent="0.25">
      <c r="B458" s="47" t="s">
        <v>34</v>
      </c>
      <c r="C458" s="48" t="s">
        <v>35</v>
      </c>
      <c r="D458" s="49" t="s">
        <v>36</v>
      </c>
      <c r="E458" s="50"/>
      <c r="F458" s="50"/>
      <c r="G458" s="51"/>
      <c r="H458" s="52">
        <f>1-G456</f>
        <v>6.6666666666666763E-2</v>
      </c>
      <c r="K458" s="46"/>
    </row>
    <row r="459" spans="2:11" ht="15" x14ac:dyDescent="0.25">
      <c r="B459" s="47" t="s">
        <v>37</v>
      </c>
      <c r="C459" s="53"/>
      <c r="D459" s="54"/>
      <c r="E459" s="54"/>
      <c r="F459" s="54"/>
      <c r="G459" s="54"/>
      <c r="H459" s="55"/>
      <c r="K459" s="46"/>
    </row>
    <row r="460" spans="2:11" ht="15.75" thickBot="1" x14ac:dyDescent="0.3">
      <c r="B460" s="47" t="s">
        <v>38</v>
      </c>
      <c r="C460" s="56" t="s">
        <v>39</v>
      </c>
      <c r="D460" s="57" t="s">
        <v>40</v>
      </c>
      <c r="E460" s="58"/>
      <c r="F460" s="58"/>
      <c r="G460" s="59"/>
      <c r="H460" s="60">
        <f>1-F456</f>
        <v>0.11490988337971331</v>
      </c>
      <c r="K460" s="46"/>
    </row>
    <row r="461" spans="2:11" ht="13.5" thickTop="1" x14ac:dyDescent="0.2"/>
    <row r="463" spans="2:11" ht="13.5" thickBot="1" x14ac:dyDescent="0.25"/>
    <row r="464" spans="2:11" s="65" customFormat="1" ht="21.75" thickTop="1" thickBot="1" x14ac:dyDescent="0.35">
      <c r="B464" s="61" t="s">
        <v>41</v>
      </c>
      <c r="C464" s="62"/>
      <c r="D464" s="62"/>
      <c r="E464" s="62"/>
      <c r="F464" s="63">
        <f>E560-E453</f>
        <v>4839.4000000000015</v>
      </c>
      <c r="G464" s="62"/>
      <c r="H464" s="64">
        <f>1-H456</f>
        <v>0.11701571009777345</v>
      </c>
    </row>
    <row r="465" spans="2:9" ht="13.5" thickTop="1" x14ac:dyDescent="0.2"/>
    <row r="466" spans="2:9" x14ac:dyDescent="0.2">
      <c r="B466" s="17"/>
      <c r="C466" s="17"/>
      <c r="D466" s="17"/>
      <c r="E466" s="17"/>
      <c r="F466" s="17"/>
      <c r="G466" s="17"/>
      <c r="H466" s="17"/>
      <c r="I466" s="17"/>
    </row>
    <row r="468" spans="2:9" ht="22.5" customHeight="1" x14ac:dyDescent="0.3">
      <c r="B468" s="1" t="s">
        <v>42</v>
      </c>
    </row>
    <row r="470" spans="2:9" x14ac:dyDescent="0.2">
      <c r="B470" s="2" t="s">
        <v>0</v>
      </c>
      <c r="C470" s="78">
        <v>5</v>
      </c>
    </row>
    <row r="471" spans="2:9" x14ac:dyDescent="0.2">
      <c r="B471" s="2"/>
      <c r="C471" s="68"/>
    </row>
    <row r="472" spans="2:9" x14ac:dyDescent="0.2">
      <c r="B472" s="5" t="s">
        <v>1</v>
      </c>
      <c r="C472" s="67">
        <v>42.65</v>
      </c>
    </row>
    <row r="473" spans="2:9" x14ac:dyDescent="0.2">
      <c r="B473" s="2"/>
    </row>
    <row r="474" spans="2:9" x14ac:dyDescent="0.2">
      <c r="B474" s="7" t="s">
        <v>2</v>
      </c>
    </row>
    <row r="475" spans="2:9" x14ac:dyDescent="0.2">
      <c r="B475" t="s">
        <v>3</v>
      </c>
      <c r="E475" s="8">
        <v>1109.05</v>
      </c>
    </row>
    <row r="476" spans="2:9" x14ac:dyDescent="0.2">
      <c r="B476" t="s">
        <v>4</v>
      </c>
      <c r="E476" s="8">
        <f>C470*C472</f>
        <v>213.25</v>
      </c>
    </row>
    <row r="477" spans="2:9" x14ac:dyDescent="0.2">
      <c r="B477" t="s">
        <v>5</v>
      </c>
      <c r="E477" s="8">
        <v>582.91999999999996</v>
      </c>
    </row>
    <row r="478" spans="2:9" x14ac:dyDescent="0.2">
      <c r="B478" t="s">
        <v>6</v>
      </c>
      <c r="E478" s="8">
        <v>328.89</v>
      </c>
    </row>
    <row r="479" spans="2:9" x14ac:dyDescent="0.2">
      <c r="B479" t="s">
        <v>7</v>
      </c>
      <c r="E479" s="8">
        <v>262.72000000000003</v>
      </c>
    </row>
    <row r="480" spans="2:9" x14ac:dyDescent="0.2">
      <c r="B480" t="s">
        <v>8</v>
      </c>
      <c r="E480" s="8">
        <v>21.6</v>
      </c>
    </row>
    <row r="481" spans="2:5" x14ac:dyDescent="0.2">
      <c r="B481" t="s">
        <v>9</v>
      </c>
      <c r="E481" s="8">
        <v>358.82</v>
      </c>
    </row>
    <row r="482" spans="2:5" ht="14.25" x14ac:dyDescent="0.2">
      <c r="B482" s="9"/>
      <c r="E482" s="10">
        <f>SUM(E475:E481)</f>
        <v>2877.25</v>
      </c>
    </row>
    <row r="484" spans="2:5" x14ac:dyDescent="0.2">
      <c r="B484" s="7" t="s">
        <v>10</v>
      </c>
    </row>
    <row r="485" spans="2:5" x14ac:dyDescent="0.2">
      <c r="B485" s="11" t="s">
        <v>11</v>
      </c>
      <c r="C485" s="69">
        <v>26.31</v>
      </c>
    </row>
    <row r="487" spans="2:5" x14ac:dyDescent="0.2">
      <c r="B487" t="s">
        <v>3</v>
      </c>
      <c r="E487" s="8">
        <v>684.36</v>
      </c>
    </row>
    <row r="488" spans="2:5" x14ac:dyDescent="0.2">
      <c r="B488" t="s">
        <v>4</v>
      </c>
      <c r="E488" s="8">
        <f>C470*C485</f>
        <v>131.54999999999998</v>
      </c>
    </row>
    <row r="489" spans="2:5" x14ac:dyDescent="0.2">
      <c r="B489" t="s">
        <v>5</v>
      </c>
      <c r="E489" s="8">
        <v>582.91999999999996</v>
      </c>
    </row>
    <row r="490" spans="2:5" x14ac:dyDescent="0.2">
      <c r="B490" t="s">
        <v>6</v>
      </c>
      <c r="E490" s="8">
        <v>328.89</v>
      </c>
    </row>
    <row r="491" spans="2:5" x14ac:dyDescent="0.2">
      <c r="B491" t="s">
        <v>7</v>
      </c>
      <c r="E491" s="8">
        <v>262.72000000000003</v>
      </c>
    </row>
    <row r="492" spans="2:5" ht="14.25" x14ac:dyDescent="0.2">
      <c r="B492" s="9"/>
      <c r="E492" s="13">
        <f>SUM(E487:E491)</f>
        <v>1990.4399999999998</v>
      </c>
    </row>
    <row r="494" spans="2:5" x14ac:dyDescent="0.2">
      <c r="B494" s="14" t="s">
        <v>12</v>
      </c>
    </row>
    <row r="495" spans="2:5" x14ac:dyDescent="0.2">
      <c r="B495" t="s">
        <v>13</v>
      </c>
      <c r="E495" s="8">
        <v>38.44</v>
      </c>
    </row>
    <row r="496" spans="2:5" x14ac:dyDescent="0.2">
      <c r="B496" t="s">
        <v>14</v>
      </c>
      <c r="E496" s="8">
        <v>92.14</v>
      </c>
    </row>
    <row r="497" spans="2:5" x14ac:dyDescent="0.2">
      <c r="B497" t="s">
        <v>15</v>
      </c>
      <c r="E497" s="8">
        <v>96.13</v>
      </c>
    </row>
    <row r="498" spans="2:5" x14ac:dyDescent="0.2">
      <c r="B498" t="s">
        <v>16</v>
      </c>
      <c r="E498" s="8">
        <v>131.66</v>
      </c>
    </row>
    <row r="500" spans="2:5" x14ac:dyDescent="0.2">
      <c r="B500" s="14" t="s">
        <v>17</v>
      </c>
    </row>
    <row r="501" spans="2:5" x14ac:dyDescent="0.2">
      <c r="B501" t="s">
        <v>18</v>
      </c>
      <c r="E501" s="8">
        <v>56.25</v>
      </c>
    </row>
    <row r="502" spans="2:5" x14ac:dyDescent="0.2">
      <c r="B502" t="s">
        <v>19</v>
      </c>
      <c r="E502" s="8">
        <v>18.77</v>
      </c>
    </row>
    <row r="503" spans="2:5" x14ac:dyDescent="0.2">
      <c r="B503" t="s">
        <v>20</v>
      </c>
      <c r="E503" s="8">
        <v>70.31</v>
      </c>
    </row>
    <row r="504" spans="2:5" x14ac:dyDescent="0.2">
      <c r="B504" t="s">
        <v>21</v>
      </c>
      <c r="E504" s="8">
        <v>23.46</v>
      </c>
    </row>
    <row r="505" spans="2:5" ht="13.5" thickBot="1" x14ac:dyDescent="0.25"/>
    <row r="506" spans="2:5" ht="16.5" thickTop="1" thickBot="1" x14ac:dyDescent="0.3">
      <c r="B506" s="5" t="s">
        <v>43</v>
      </c>
      <c r="E506" s="15">
        <f>12*E482+2*E492</f>
        <v>38507.879999999997</v>
      </c>
    </row>
    <row r="507" spans="2:5" ht="23.25" thickTop="1" x14ac:dyDescent="0.2">
      <c r="B507" s="16" t="s">
        <v>23</v>
      </c>
    </row>
    <row r="509" spans="2:5" ht="13.5" thickBot="1" x14ac:dyDescent="0.25"/>
    <row r="510" spans="2:5" ht="16.5" thickTop="1" thickBot="1" x14ac:dyDescent="0.3">
      <c r="B510" s="11" t="s">
        <v>44</v>
      </c>
      <c r="C510" s="11"/>
      <c r="E510" s="45">
        <f>E565-E506</f>
        <v>1218.6700000000055</v>
      </c>
    </row>
    <row r="511" spans="2:5" ht="52.5" customHeight="1" thickTop="1" x14ac:dyDescent="0.2">
      <c r="B511" s="16" t="s">
        <v>45</v>
      </c>
    </row>
    <row r="514" spans="2:9" x14ac:dyDescent="0.2">
      <c r="B514" s="17"/>
      <c r="C514" s="17"/>
      <c r="D514" s="17"/>
      <c r="E514" s="17"/>
      <c r="F514" s="17"/>
      <c r="G514" s="17"/>
      <c r="H514" s="17"/>
      <c r="I514" s="17"/>
    </row>
    <row r="516" spans="2:9" ht="22.5" customHeight="1" x14ac:dyDescent="0.3">
      <c r="B516" s="1" t="s">
        <v>46</v>
      </c>
    </row>
    <row r="518" spans="2:9" x14ac:dyDescent="0.2">
      <c r="B518" s="2" t="s">
        <v>0</v>
      </c>
      <c r="C518" s="79">
        <v>5</v>
      </c>
    </row>
    <row r="519" spans="2:9" x14ac:dyDescent="0.2">
      <c r="B519" s="2"/>
      <c r="C519" s="68"/>
    </row>
    <row r="520" spans="2:9" x14ac:dyDescent="0.2">
      <c r="B520" s="5" t="s">
        <v>47</v>
      </c>
      <c r="C520" s="67">
        <v>44.65</v>
      </c>
    </row>
    <row r="521" spans="2:9" x14ac:dyDescent="0.2">
      <c r="B521" s="2"/>
      <c r="C521" s="68"/>
    </row>
    <row r="522" spans="2:9" x14ac:dyDescent="0.2">
      <c r="B522" s="11" t="s">
        <v>48</v>
      </c>
      <c r="C522" s="69">
        <v>42.65</v>
      </c>
    </row>
    <row r="524" spans="2:9" s="20" customFormat="1" x14ac:dyDescent="0.2">
      <c r="E524" s="21" t="s">
        <v>49</v>
      </c>
      <c r="F524" s="22" t="s">
        <v>50</v>
      </c>
      <c r="H524" s="22" t="s">
        <v>51</v>
      </c>
      <c r="I524" s="22" t="s">
        <v>52</v>
      </c>
    </row>
    <row r="525" spans="2:9" x14ac:dyDescent="0.2">
      <c r="B525" t="s">
        <v>3</v>
      </c>
      <c r="E525" s="8">
        <v>1161.3</v>
      </c>
      <c r="F525" s="8">
        <v>1109.05</v>
      </c>
      <c r="G525" s="24">
        <f t="shared" ref="G525:G531" si="0">F525/E525</f>
        <v>0.95500731938344963</v>
      </c>
      <c r="H525" s="25">
        <f t="shared" ref="H525:H531" si="1">1-G525</f>
        <v>4.4992680616550373E-2</v>
      </c>
      <c r="I525" s="26">
        <f t="shared" ref="I525:I532" si="2">E525-F525</f>
        <v>52.25</v>
      </c>
    </row>
    <row r="526" spans="2:9" x14ac:dyDescent="0.2">
      <c r="B526" t="s">
        <v>4</v>
      </c>
      <c r="E526" s="8">
        <f>C520*C518</f>
        <v>223.25</v>
      </c>
      <c r="F526" s="8">
        <f>C518*C522</f>
        <v>213.25</v>
      </c>
      <c r="G526" s="24">
        <f t="shared" si="0"/>
        <v>0.95520716685330342</v>
      </c>
      <c r="H526" s="25">
        <f t="shared" si="1"/>
        <v>4.4792833146696576E-2</v>
      </c>
      <c r="I526" s="26">
        <f t="shared" si="2"/>
        <v>10</v>
      </c>
    </row>
    <row r="527" spans="2:9" x14ac:dyDescent="0.2">
      <c r="B527" t="s">
        <v>5</v>
      </c>
      <c r="E527" s="8">
        <v>613.6</v>
      </c>
      <c r="F527" s="8">
        <v>582.91999999999996</v>
      </c>
      <c r="G527" s="24">
        <f t="shared" si="0"/>
        <v>0.94999999999999984</v>
      </c>
      <c r="H527" s="25">
        <f t="shared" si="1"/>
        <v>5.0000000000000155E-2</v>
      </c>
      <c r="I527" s="26">
        <f t="shared" si="2"/>
        <v>30.680000000000064</v>
      </c>
    </row>
    <row r="528" spans="2:9" x14ac:dyDescent="0.2">
      <c r="B528" t="s">
        <v>6</v>
      </c>
      <c r="E528" s="8">
        <v>342.59</v>
      </c>
      <c r="F528" s="8">
        <v>328.89</v>
      </c>
      <c r="G528" s="24">
        <f t="shared" si="0"/>
        <v>0.96001050818762956</v>
      </c>
      <c r="H528" s="25">
        <f t="shared" si="1"/>
        <v>3.9989491812370437E-2</v>
      </c>
      <c r="I528" s="26">
        <f t="shared" si="2"/>
        <v>13.699999999999989</v>
      </c>
    </row>
    <row r="529" spans="2:9" x14ac:dyDescent="0.2">
      <c r="B529" t="s">
        <v>7</v>
      </c>
      <c r="E529" s="8">
        <v>273.66000000000003</v>
      </c>
      <c r="F529" s="8">
        <v>262.72000000000003</v>
      </c>
      <c r="G529" s="24">
        <f t="shared" si="0"/>
        <v>0.96002338668420673</v>
      </c>
      <c r="H529" s="25">
        <f t="shared" si="1"/>
        <v>3.9976613315793275E-2</v>
      </c>
      <c r="I529" s="26">
        <f t="shared" si="2"/>
        <v>10.939999999999998</v>
      </c>
    </row>
    <row r="530" spans="2:9" x14ac:dyDescent="0.2">
      <c r="B530" t="s">
        <v>8</v>
      </c>
      <c r="E530" s="8">
        <v>22.5</v>
      </c>
      <c r="F530" s="8">
        <v>21.6</v>
      </c>
      <c r="G530" s="24">
        <f t="shared" si="0"/>
        <v>0.96000000000000008</v>
      </c>
      <c r="H530" s="25">
        <f t="shared" si="1"/>
        <v>3.9999999999999925E-2</v>
      </c>
      <c r="I530" s="26">
        <f t="shared" si="2"/>
        <v>0.89999999999999858</v>
      </c>
    </row>
    <row r="531" spans="2:9" x14ac:dyDescent="0.2">
      <c r="B531" t="s">
        <v>9</v>
      </c>
      <c r="E531" s="8">
        <v>373.77</v>
      </c>
      <c r="F531" s="8">
        <v>358.82</v>
      </c>
      <c r="G531" s="24">
        <f t="shared" si="0"/>
        <v>0.96000214035369347</v>
      </c>
      <c r="H531" s="25">
        <f t="shared" si="1"/>
        <v>3.9997859646306533E-2</v>
      </c>
      <c r="I531" s="26">
        <f t="shared" si="2"/>
        <v>14.949999999999989</v>
      </c>
    </row>
    <row r="532" spans="2:9" s="9" customFormat="1" ht="15" x14ac:dyDescent="0.25">
      <c r="E532" s="28">
        <f>SUM(E525:E531)</f>
        <v>3010.67</v>
      </c>
      <c r="F532" s="28">
        <f>SUM(F525:F531)</f>
        <v>2877.25</v>
      </c>
      <c r="G532" s="29"/>
      <c r="H532" s="30"/>
      <c r="I532" s="30">
        <f t="shared" si="2"/>
        <v>133.42000000000007</v>
      </c>
    </row>
    <row r="533" spans="2:9" x14ac:dyDescent="0.2">
      <c r="E533" s="13"/>
      <c r="F533" s="13"/>
      <c r="G533" s="66"/>
      <c r="H533" s="74"/>
    </row>
    <row r="534" spans="2:9" x14ac:dyDescent="0.2">
      <c r="B534" s="5" t="s">
        <v>53</v>
      </c>
      <c r="C534" s="67">
        <v>44.65</v>
      </c>
      <c r="D534" s="5"/>
      <c r="E534" s="5" t="s">
        <v>54</v>
      </c>
      <c r="F534" s="67">
        <v>1161.3</v>
      </c>
    </row>
    <row r="535" spans="2:9" x14ac:dyDescent="0.2">
      <c r="C535" s="68"/>
      <c r="F535" s="68"/>
    </row>
    <row r="536" spans="2:9" x14ac:dyDescent="0.2">
      <c r="B536" s="11" t="s">
        <v>55</v>
      </c>
      <c r="C536" s="69">
        <v>23.98</v>
      </c>
      <c r="D536" s="11"/>
      <c r="E536" s="11" t="s">
        <v>56</v>
      </c>
      <c r="F536" s="69">
        <v>623.62</v>
      </c>
    </row>
    <row r="538" spans="2:9" s="20" customFormat="1" x14ac:dyDescent="0.2">
      <c r="C538"/>
      <c r="E538" s="32" t="s">
        <v>57</v>
      </c>
      <c r="F538" s="22" t="s">
        <v>58</v>
      </c>
      <c r="G538" s="22"/>
      <c r="H538" s="22" t="s">
        <v>51</v>
      </c>
      <c r="I538" s="22" t="s">
        <v>52</v>
      </c>
    </row>
    <row r="539" spans="2:9" x14ac:dyDescent="0.2">
      <c r="B539" t="s">
        <v>3</v>
      </c>
      <c r="E539" s="8">
        <v>1161.3</v>
      </c>
      <c r="F539" s="8">
        <v>623.62</v>
      </c>
      <c r="G539">
        <f>F539/E539</f>
        <v>0.53700163609747698</v>
      </c>
      <c r="H539" s="25">
        <f>1-G539</f>
        <v>0.46299836390252302</v>
      </c>
      <c r="I539" s="26">
        <f t="shared" ref="I539:I544" si="3">E539-F539</f>
        <v>537.67999999999995</v>
      </c>
    </row>
    <row r="540" spans="2:9" x14ac:dyDescent="0.2">
      <c r="B540" t="s">
        <v>4</v>
      </c>
      <c r="E540" s="8">
        <f>C518*C534</f>
        <v>223.25</v>
      </c>
      <c r="F540" s="8">
        <f>C518*C536</f>
        <v>119.9</v>
      </c>
      <c r="G540">
        <f>F540/E540</f>
        <v>0.53706606942889146</v>
      </c>
      <c r="H540" s="25">
        <f>1-G540</f>
        <v>0.46293393057110854</v>
      </c>
      <c r="I540" s="26">
        <f t="shared" si="3"/>
        <v>103.35</v>
      </c>
    </row>
    <row r="541" spans="2:9" x14ac:dyDescent="0.2">
      <c r="B541" t="s">
        <v>5</v>
      </c>
      <c r="E541" s="8">
        <v>613.6</v>
      </c>
      <c r="F541" s="8">
        <v>582.91999999999996</v>
      </c>
      <c r="G541">
        <f>F541/E541</f>
        <v>0.94999999999999984</v>
      </c>
      <c r="H541" s="25">
        <f>1-G541</f>
        <v>5.0000000000000155E-2</v>
      </c>
      <c r="I541" s="26">
        <f t="shared" si="3"/>
        <v>30.680000000000064</v>
      </c>
    </row>
    <row r="542" spans="2:9" ht="14.25" x14ac:dyDescent="0.2">
      <c r="B542" t="s">
        <v>6</v>
      </c>
      <c r="C542" s="9"/>
      <c r="E542" s="8">
        <v>342.59</v>
      </c>
      <c r="F542" s="8">
        <v>328.89</v>
      </c>
      <c r="G542">
        <f>F542/E542</f>
        <v>0.96001050818762956</v>
      </c>
      <c r="H542" s="25">
        <f>1-G542</f>
        <v>3.9989491812370437E-2</v>
      </c>
      <c r="I542" s="26">
        <f t="shared" si="3"/>
        <v>13.699999999999989</v>
      </c>
    </row>
    <row r="543" spans="2:9" x14ac:dyDescent="0.2">
      <c r="B543" t="s">
        <v>7</v>
      </c>
      <c r="E543" s="8">
        <v>273.66000000000003</v>
      </c>
      <c r="F543" s="8">
        <v>262.72000000000003</v>
      </c>
      <c r="G543">
        <f>F543/E543</f>
        <v>0.96002338668420673</v>
      </c>
      <c r="H543" s="25">
        <f>1-G543</f>
        <v>3.9976613315793275E-2</v>
      </c>
      <c r="I543" s="26">
        <f t="shared" si="3"/>
        <v>10.939999999999998</v>
      </c>
    </row>
    <row r="544" spans="2:9" s="9" customFormat="1" ht="15" x14ac:dyDescent="0.25">
      <c r="C544"/>
      <c r="E544" s="28">
        <f>SUM(E539:E543)</f>
        <v>2614.4</v>
      </c>
      <c r="F544" s="28">
        <f>SUM(F539:F543)</f>
        <v>1918.05</v>
      </c>
      <c r="I544" s="30">
        <f t="shared" si="3"/>
        <v>696.35000000000014</v>
      </c>
    </row>
    <row r="547" spans="2:9" s="20" customFormat="1" x14ac:dyDescent="0.2">
      <c r="B547" s="14" t="s">
        <v>12</v>
      </c>
      <c r="C547"/>
      <c r="E547" s="32" t="s">
        <v>49</v>
      </c>
      <c r="F547" s="22" t="s">
        <v>59</v>
      </c>
      <c r="G547" s="22"/>
      <c r="H547" s="22" t="s">
        <v>51</v>
      </c>
      <c r="I547" s="22" t="s">
        <v>52</v>
      </c>
    </row>
    <row r="548" spans="2:9" x14ac:dyDescent="0.2">
      <c r="B548" t="s">
        <v>13</v>
      </c>
      <c r="E548" s="8">
        <v>40.04</v>
      </c>
      <c r="F548" s="8">
        <v>38.44</v>
      </c>
      <c r="G548" s="36">
        <f>F548/E548</f>
        <v>0.96003996003995995</v>
      </c>
      <c r="H548" s="25">
        <f>1-G548</f>
        <v>3.996003996004005E-2</v>
      </c>
      <c r="I548" s="26">
        <f>E548-F548</f>
        <v>1.6000000000000014</v>
      </c>
    </row>
    <row r="549" spans="2:9" x14ac:dyDescent="0.2">
      <c r="B549" t="s">
        <v>14</v>
      </c>
      <c r="E549" s="8">
        <v>95.97</v>
      </c>
      <c r="F549" s="8">
        <v>92.14</v>
      </c>
      <c r="G549" s="36">
        <f>F549/E549</f>
        <v>0.96009169532145466</v>
      </c>
      <c r="H549" s="25">
        <f>1-G549</f>
        <v>3.9908304678545337E-2</v>
      </c>
      <c r="I549" s="26">
        <f>E549-F549</f>
        <v>3.8299999999999983</v>
      </c>
    </row>
    <row r="550" spans="2:9" x14ac:dyDescent="0.2">
      <c r="B550" t="s">
        <v>15</v>
      </c>
      <c r="E550" s="8">
        <v>100.13</v>
      </c>
      <c r="F550" s="8">
        <v>96.13</v>
      </c>
      <c r="G550" s="36">
        <f>F550/E550</f>
        <v>0.96005193248776588</v>
      </c>
      <c r="H550" s="25">
        <f>1-G550</f>
        <v>3.994806751223412E-2</v>
      </c>
      <c r="I550" s="26">
        <f>E550-F550</f>
        <v>4</v>
      </c>
    </row>
    <row r="551" spans="2:9" x14ac:dyDescent="0.2">
      <c r="B551" t="s">
        <v>16</v>
      </c>
      <c r="E551" s="8">
        <v>137.13999999999999</v>
      </c>
      <c r="F551" s="8">
        <v>131.66</v>
      </c>
      <c r="G551" s="36">
        <f>F551/E551</f>
        <v>0.96004083418404562</v>
      </c>
      <c r="H551" s="25">
        <f>1-G551</f>
        <v>3.9959165815954378E-2</v>
      </c>
      <c r="I551" s="26">
        <f>E551-F551</f>
        <v>5.4799999999999898</v>
      </c>
    </row>
    <row r="553" spans="2:9" s="20" customFormat="1" x14ac:dyDescent="0.2">
      <c r="B553" s="14" t="s">
        <v>17</v>
      </c>
      <c r="C553"/>
      <c r="E553" s="32" t="s">
        <v>49</v>
      </c>
      <c r="F553" s="22" t="s">
        <v>59</v>
      </c>
      <c r="G553" s="22"/>
      <c r="H553" s="22" t="s">
        <v>51</v>
      </c>
      <c r="I553" s="22" t="s">
        <v>52</v>
      </c>
    </row>
    <row r="554" spans="2:9" x14ac:dyDescent="0.2">
      <c r="B554" t="s">
        <v>18</v>
      </c>
      <c r="E554" s="8">
        <v>58.59</v>
      </c>
      <c r="F554" s="8">
        <v>56.25</v>
      </c>
      <c r="G554">
        <f>F554/E554</f>
        <v>0.96006144393241166</v>
      </c>
      <c r="H554" s="25">
        <f>1-G554</f>
        <v>3.9938556067588338E-2</v>
      </c>
      <c r="I554" s="26">
        <f>E554-F554</f>
        <v>2.3400000000000034</v>
      </c>
    </row>
    <row r="555" spans="2:9" x14ac:dyDescent="0.2">
      <c r="B555" t="s">
        <v>19</v>
      </c>
      <c r="E555" s="8">
        <v>19.55</v>
      </c>
      <c r="F555" s="8">
        <v>18.77</v>
      </c>
      <c r="G555">
        <f>F555/E555</f>
        <v>0.96010230179028122</v>
      </c>
      <c r="H555" s="25">
        <f>1-G555</f>
        <v>3.9897698209718779E-2</v>
      </c>
      <c r="I555" s="26">
        <f>E555-F555</f>
        <v>0.78000000000000114</v>
      </c>
    </row>
    <row r="556" spans="2:9" x14ac:dyDescent="0.2">
      <c r="B556" t="s">
        <v>20</v>
      </c>
      <c r="E556" s="8">
        <v>73.23</v>
      </c>
      <c r="F556" s="8">
        <v>70.31</v>
      </c>
      <c r="G556">
        <f>F556/E556</f>
        <v>0.96012563157176023</v>
      </c>
      <c r="H556" s="25">
        <f>1-G556</f>
        <v>3.987436842823977E-2</v>
      </c>
      <c r="I556" s="26">
        <f>E556-F556</f>
        <v>2.9200000000000017</v>
      </c>
    </row>
    <row r="557" spans="2:9" x14ac:dyDescent="0.2">
      <c r="B557" t="s">
        <v>21</v>
      </c>
      <c r="E557" s="8">
        <v>24.43</v>
      </c>
      <c r="F557" s="37">
        <v>23.46</v>
      </c>
      <c r="G557">
        <f>F557/E557</f>
        <v>0.9602947196070406</v>
      </c>
      <c r="H557" s="25">
        <f>1-G557</f>
        <v>3.9705280392959397E-2</v>
      </c>
      <c r="I557" s="26">
        <f>E557-F557</f>
        <v>0.96999999999999886</v>
      </c>
    </row>
    <row r="559" spans="2:9" ht="13.5" thickBot="1" x14ac:dyDescent="0.25"/>
    <row r="560" spans="2:9" ht="16.5" thickTop="1" thickBot="1" x14ac:dyDescent="0.3">
      <c r="B560" s="5" t="s">
        <v>60</v>
      </c>
      <c r="E560" s="15">
        <f>12*E532+2*E544</f>
        <v>41356.840000000004</v>
      </c>
    </row>
    <row r="561" spans="2:8" ht="24" thickTop="1" thickBot="1" x14ac:dyDescent="0.25">
      <c r="B561" s="16" t="s">
        <v>23</v>
      </c>
      <c r="E561" s="70"/>
    </row>
    <row r="562" spans="2:8" ht="13.5" thickTop="1" x14ac:dyDescent="0.2">
      <c r="E562" s="70"/>
      <c r="F562" s="39" t="s">
        <v>31</v>
      </c>
      <c r="G562" s="71">
        <f>E565/E560</f>
        <v>0.96057991858178715</v>
      </c>
      <c r="H562" s="41" t="s">
        <v>32</v>
      </c>
    </row>
    <row r="563" spans="2:8" ht="13.5" thickBot="1" x14ac:dyDescent="0.25">
      <c r="E563" s="70"/>
      <c r="F563" s="42">
        <f>E560-E565</f>
        <v>1630.2900000000009</v>
      </c>
      <c r="G563" s="72"/>
      <c r="H563" s="44">
        <f>1-G562</f>
        <v>3.9420081418212849E-2</v>
      </c>
    </row>
    <row r="564" spans="2:8" ht="14.25" thickTop="1" thickBot="1" x14ac:dyDescent="0.25">
      <c r="E564" s="70"/>
    </row>
    <row r="565" spans="2:8" ht="16.5" thickTop="1" thickBot="1" x14ac:dyDescent="0.3">
      <c r="B565" s="11" t="s">
        <v>61</v>
      </c>
      <c r="C565" s="11"/>
      <c r="D565" s="11"/>
      <c r="E565" s="45">
        <f>5*E532+7*F532+E544+F544</f>
        <v>39726.550000000003</v>
      </c>
    </row>
    <row r="566" spans="2:8" ht="23.25" thickTop="1" x14ac:dyDescent="0.2">
      <c r="B566" s="16" t="s">
        <v>23</v>
      </c>
    </row>
  </sheetData>
  <dataValidations disablePrompts="1" count="1">
    <dataValidation type="list" allowBlank="1" showInputMessage="1" showErrorMessage="1" sqref="F412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464" max="16383" man="1"/>
    <brk id="51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indexed="49"/>
  </sheetPr>
  <dimension ref="A1:K564"/>
  <sheetViews>
    <sheetView topLeftCell="A6" zoomScaleNormal="100" workbookViewId="0">
      <selection activeCell="E31" sqref="E31"/>
    </sheetView>
  </sheetViews>
  <sheetFormatPr baseColWidth="10" defaultRowHeight="12.75" x14ac:dyDescent="0.2"/>
  <cols>
    <col min="2" max="2" width="33.42578125" bestFit="1" customWidth="1"/>
    <col min="3" max="3" width="11.5703125" bestFit="1" customWidth="1"/>
    <col min="4" max="4" width="13.7109375" customWidth="1"/>
    <col min="5" max="5" width="29.5703125" bestFit="1" customWidth="1"/>
    <col min="6" max="6" width="23.5703125" bestFit="1" customWidth="1"/>
    <col min="7" max="7" width="13.140625" hidden="1" customWidth="1"/>
    <col min="8" max="8" width="14.7109375" bestFit="1" customWidth="1"/>
    <col min="9" max="9" width="11.5703125" bestFit="1" customWidth="1"/>
  </cols>
  <sheetData>
    <row r="1" spans="1:6" ht="20.25" x14ac:dyDescent="0.3">
      <c r="A1" s="94"/>
      <c r="B1" s="1" t="s">
        <v>89</v>
      </c>
      <c r="C1" s="82"/>
      <c r="D1" s="82"/>
      <c r="E1" s="82"/>
    </row>
    <row r="3" spans="1:6" x14ac:dyDescent="0.2">
      <c r="B3" s="2" t="s">
        <v>82</v>
      </c>
      <c r="C3" s="78">
        <v>0</v>
      </c>
    </row>
    <row r="4" spans="1:6" x14ac:dyDescent="0.2">
      <c r="B4" s="2"/>
      <c r="C4" s="68"/>
    </row>
    <row r="5" spans="1:6" x14ac:dyDescent="0.2">
      <c r="B5" s="5" t="s">
        <v>83</v>
      </c>
      <c r="C5" s="95">
        <v>0</v>
      </c>
      <c r="D5" s="85"/>
      <c r="E5" s="91"/>
      <c r="F5" s="91"/>
    </row>
    <row r="6" spans="1:6" x14ac:dyDescent="0.2">
      <c r="B6" s="5"/>
      <c r="C6" s="67"/>
      <c r="D6" s="85"/>
      <c r="E6" s="91"/>
      <c r="F6" s="91"/>
    </row>
    <row r="7" spans="1:6" x14ac:dyDescent="0.2">
      <c r="B7" s="5" t="s">
        <v>1</v>
      </c>
      <c r="C7" s="67">
        <v>47.67</v>
      </c>
      <c r="D7" s="85"/>
      <c r="E7" s="91"/>
      <c r="F7" s="91"/>
    </row>
    <row r="8" spans="1:6" x14ac:dyDescent="0.2">
      <c r="B8" s="5"/>
      <c r="C8" s="67"/>
      <c r="D8" s="85"/>
      <c r="E8" s="91"/>
      <c r="F8" s="91"/>
    </row>
    <row r="9" spans="1:6" x14ac:dyDescent="0.2">
      <c r="B9" s="5" t="s">
        <v>84</v>
      </c>
      <c r="C9" s="67">
        <v>179.86</v>
      </c>
      <c r="D9" s="85"/>
      <c r="E9" s="91"/>
      <c r="F9" s="91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1238.68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651.05999999999995</v>
      </c>
      <c r="F14" s="8"/>
    </row>
    <row r="15" spans="1:6" x14ac:dyDescent="0.2">
      <c r="B15" t="s">
        <v>6</v>
      </c>
      <c r="E15" s="8">
        <v>378.36</v>
      </c>
      <c r="F15" s="8"/>
    </row>
    <row r="16" spans="1:6" x14ac:dyDescent="0.2">
      <c r="B16" t="s">
        <v>7</v>
      </c>
      <c r="E16" s="8">
        <v>313.55</v>
      </c>
      <c r="F16" s="8"/>
    </row>
    <row r="17" spans="2:6" x14ac:dyDescent="0.2">
      <c r="B17" t="s">
        <v>8</v>
      </c>
      <c r="E17" s="8">
        <v>24.14</v>
      </c>
      <c r="F17" s="8"/>
    </row>
    <row r="18" spans="2:6" x14ac:dyDescent="0.2">
      <c r="B18" t="s">
        <v>9</v>
      </c>
      <c r="E18" s="8">
        <v>400.77</v>
      </c>
      <c r="F18" s="8"/>
    </row>
    <row r="19" spans="2:6" x14ac:dyDescent="0.2">
      <c r="B19" t="s">
        <v>85</v>
      </c>
      <c r="E19" s="8">
        <f>C5*C9</f>
        <v>0</v>
      </c>
      <c r="F19" s="8"/>
    </row>
    <row r="20" spans="2:6" ht="15" x14ac:dyDescent="0.25">
      <c r="B20" s="9"/>
      <c r="E20" s="96">
        <f>SUM(E12:E19)</f>
        <v>3006.56</v>
      </c>
      <c r="F20" s="96"/>
    </row>
    <row r="22" spans="2:6" x14ac:dyDescent="0.2">
      <c r="B22" s="7" t="s">
        <v>10</v>
      </c>
    </row>
    <row r="23" spans="2:6" x14ac:dyDescent="0.2">
      <c r="B23" s="11" t="s">
        <v>11</v>
      </c>
      <c r="C23" s="69">
        <v>29.43</v>
      </c>
      <c r="D23" s="86"/>
    </row>
    <row r="24" spans="2:6" x14ac:dyDescent="0.2">
      <c r="B24" s="20"/>
    </row>
    <row r="25" spans="2:6" x14ac:dyDescent="0.2">
      <c r="B25" t="s">
        <v>3</v>
      </c>
      <c r="E25" s="8">
        <v>764.37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651.05999999999995</v>
      </c>
      <c r="F27" s="8"/>
    </row>
    <row r="28" spans="2:6" x14ac:dyDescent="0.2">
      <c r="B28" t="s">
        <v>6</v>
      </c>
      <c r="E28" s="8">
        <v>378.36</v>
      </c>
      <c r="F28" s="8"/>
    </row>
    <row r="29" spans="2:6" x14ac:dyDescent="0.2">
      <c r="B29" t="s">
        <v>7</v>
      </c>
      <c r="E29" s="8">
        <v>313.55</v>
      </c>
      <c r="F29" s="8"/>
    </row>
    <row r="30" spans="2:6" x14ac:dyDescent="0.2">
      <c r="B30" t="s">
        <v>86</v>
      </c>
      <c r="E30" s="8">
        <f>C5*C9</f>
        <v>0</v>
      </c>
      <c r="F30" s="8"/>
    </row>
    <row r="31" spans="2:6" ht="15" x14ac:dyDescent="0.25">
      <c r="B31" s="9"/>
      <c r="E31" s="28">
        <f>SUM(E25:E30)</f>
        <v>2107.34</v>
      </c>
      <c r="F31" s="28"/>
    </row>
    <row r="33" spans="2:6" x14ac:dyDescent="0.2">
      <c r="B33" s="14" t="s">
        <v>12</v>
      </c>
    </row>
    <row r="34" spans="2:6" x14ac:dyDescent="0.2">
      <c r="B34" t="s">
        <v>13</v>
      </c>
      <c r="E34" s="8">
        <v>42.95</v>
      </c>
    </row>
    <row r="35" spans="2:6" x14ac:dyDescent="0.2">
      <c r="B35" t="s">
        <v>14</v>
      </c>
      <c r="E35" s="8">
        <v>102.95</v>
      </c>
    </row>
    <row r="36" spans="2:6" x14ac:dyDescent="0.2">
      <c r="B36" t="s">
        <v>15</v>
      </c>
      <c r="E36" s="8">
        <v>107.4</v>
      </c>
    </row>
    <row r="37" spans="2:6" x14ac:dyDescent="0.2">
      <c r="B37" t="s">
        <v>16</v>
      </c>
      <c r="E37" s="8">
        <v>147.07</v>
      </c>
    </row>
    <row r="39" spans="2:6" x14ac:dyDescent="0.2">
      <c r="B39" s="14" t="s">
        <v>17</v>
      </c>
    </row>
    <row r="40" spans="2:6" x14ac:dyDescent="0.2">
      <c r="B40" t="s">
        <v>18</v>
      </c>
      <c r="E40" s="8">
        <v>62.84</v>
      </c>
    </row>
    <row r="41" spans="2:6" x14ac:dyDescent="0.2">
      <c r="B41" t="s">
        <v>19</v>
      </c>
      <c r="E41" s="8">
        <v>20.97</v>
      </c>
    </row>
    <row r="42" spans="2:6" x14ac:dyDescent="0.2">
      <c r="B42" t="s">
        <v>20</v>
      </c>
      <c r="E42" s="8">
        <v>78.56</v>
      </c>
    </row>
    <row r="43" spans="2:6" x14ac:dyDescent="0.2">
      <c r="B43" t="s">
        <v>21</v>
      </c>
      <c r="E43" s="8">
        <v>26.21</v>
      </c>
    </row>
    <row r="45" spans="2:6" ht="13.5" thickBot="1" x14ac:dyDescent="0.25"/>
    <row r="46" spans="2:6" ht="16.5" thickTop="1" thickBot="1" x14ac:dyDescent="0.3">
      <c r="B46" s="5" t="s">
        <v>87</v>
      </c>
      <c r="E46" s="15">
        <f>12*E20+2*E31</f>
        <v>40293.4</v>
      </c>
      <c r="F46" s="97"/>
    </row>
    <row r="47" spans="2:6" ht="23.25" thickTop="1" x14ac:dyDescent="0.2">
      <c r="B47" s="98" t="s">
        <v>88</v>
      </c>
    </row>
    <row r="49" spans="1:9" x14ac:dyDescent="0.2">
      <c r="B49" s="17"/>
      <c r="C49" s="17"/>
      <c r="D49" s="17"/>
      <c r="E49" s="17"/>
      <c r="F49" s="17"/>
      <c r="G49" s="17"/>
      <c r="H49" s="17"/>
      <c r="I49" s="17"/>
    </row>
    <row r="51" spans="1:9" ht="20.25" x14ac:dyDescent="0.3">
      <c r="A51" s="94"/>
      <c r="B51" s="1" t="s">
        <v>81</v>
      </c>
    </row>
    <row r="53" spans="1:9" x14ac:dyDescent="0.2">
      <c r="B53" s="2" t="s">
        <v>82</v>
      </c>
      <c r="C53" s="78">
        <v>0</v>
      </c>
    </row>
    <row r="54" spans="1:9" x14ac:dyDescent="0.2">
      <c r="B54" s="2"/>
      <c r="C54" s="68"/>
    </row>
    <row r="55" spans="1:9" x14ac:dyDescent="0.2">
      <c r="B55" s="5" t="s">
        <v>83</v>
      </c>
      <c r="C55" s="95">
        <v>0</v>
      </c>
      <c r="D55" s="85"/>
      <c r="E55" s="91"/>
      <c r="F55" s="91"/>
    </row>
    <row r="56" spans="1:9" x14ac:dyDescent="0.2">
      <c r="B56" s="5"/>
      <c r="C56" s="67"/>
      <c r="D56" s="85"/>
      <c r="E56" s="91"/>
      <c r="F56" s="91"/>
    </row>
    <row r="57" spans="1:9" x14ac:dyDescent="0.2">
      <c r="B57" s="5" t="s">
        <v>1</v>
      </c>
      <c r="C57" s="67">
        <v>47.67</v>
      </c>
      <c r="D57" s="85"/>
      <c r="E57" s="91"/>
      <c r="F57" s="91"/>
    </row>
    <row r="58" spans="1:9" x14ac:dyDescent="0.2">
      <c r="B58" s="5"/>
      <c r="C58" s="67"/>
      <c r="D58" s="85"/>
      <c r="E58" s="91"/>
      <c r="F58" s="91"/>
    </row>
    <row r="59" spans="1:9" x14ac:dyDescent="0.2">
      <c r="B59" s="5" t="s">
        <v>84</v>
      </c>
      <c r="C59" s="67">
        <v>179.86</v>
      </c>
      <c r="D59" s="85"/>
      <c r="E59" s="91"/>
      <c r="F59" s="91"/>
    </row>
    <row r="60" spans="1:9" x14ac:dyDescent="0.2">
      <c r="B60" s="2"/>
    </row>
    <row r="61" spans="1:9" x14ac:dyDescent="0.2">
      <c r="B61" s="7" t="s">
        <v>2</v>
      </c>
    </row>
    <row r="62" spans="1:9" x14ac:dyDescent="0.2">
      <c r="B62" t="s">
        <v>3</v>
      </c>
      <c r="E62" s="8">
        <v>1238.68</v>
      </c>
      <c r="F62" s="8"/>
    </row>
    <row r="63" spans="1:9" x14ac:dyDescent="0.2">
      <c r="B63" t="s">
        <v>4</v>
      </c>
      <c r="E63" s="8">
        <f>C53*C57</f>
        <v>0</v>
      </c>
      <c r="F63" s="8"/>
    </row>
    <row r="64" spans="1:9" x14ac:dyDescent="0.2">
      <c r="B64" t="s">
        <v>5</v>
      </c>
      <c r="E64" s="8">
        <v>651.05999999999995</v>
      </c>
      <c r="F64" s="8"/>
    </row>
    <row r="65" spans="2:6" x14ac:dyDescent="0.2">
      <c r="B65" t="s">
        <v>6</v>
      </c>
      <c r="E65" s="8">
        <v>367.34</v>
      </c>
      <c r="F65" s="8"/>
    </row>
    <row r="66" spans="2:6" x14ac:dyDescent="0.2">
      <c r="B66" t="s">
        <v>7</v>
      </c>
      <c r="E66" s="8">
        <v>313.55</v>
      </c>
      <c r="F66" s="8"/>
    </row>
    <row r="67" spans="2:6" x14ac:dyDescent="0.2">
      <c r="B67" t="s">
        <v>8</v>
      </c>
      <c r="E67" s="8">
        <v>24.14</v>
      </c>
      <c r="F67" s="8"/>
    </row>
    <row r="68" spans="2:6" x14ac:dyDescent="0.2">
      <c r="B68" t="s">
        <v>9</v>
      </c>
      <c r="E68" s="8">
        <v>400.77</v>
      </c>
      <c r="F68" s="8"/>
    </row>
    <row r="69" spans="2:6" x14ac:dyDescent="0.2">
      <c r="B69" t="s">
        <v>85</v>
      </c>
      <c r="E69" s="8">
        <f>C55*C59</f>
        <v>0</v>
      </c>
      <c r="F69" s="8"/>
    </row>
    <row r="70" spans="2:6" ht="15" x14ac:dyDescent="0.25">
      <c r="B70" s="9"/>
      <c r="E70" s="96">
        <f>SUM(E62:E69)</f>
        <v>2995.54</v>
      </c>
      <c r="F70" s="96"/>
    </row>
    <row r="72" spans="2:6" x14ac:dyDescent="0.2">
      <c r="B72" s="7" t="s">
        <v>10</v>
      </c>
    </row>
    <row r="73" spans="2:6" x14ac:dyDescent="0.2">
      <c r="B73" s="11" t="s">
        <v>11</v>
      </c>
      <c r="C73" s="69">
        <v>29.43</v>
      </c>
      <c r="D73" s="86"/>
    </row>
    <row r="74" spans="2:6" x14ac:dyDescent="0.2">
      <c r="B74" s="20"/>
    </row>
    <row r="75" spans="2:6" x14ac:dyDescent="0.2">
      <c r="B75" t="s">
        <v>3</v>
      </c>
      <c r="E75" s="8">
        <v>764.37</v>
      </c>
      <c r="F75" s="8"/>
    </row>
    <row r="76" spans="2:6" x14ac:dyDescent="0.2">
      <c r="B76" t="s">
        <v>4</v>
      </c>
      <c r="E76" s="8">
        <f>C53*C73</f>
        <v>0</v>
      </c>
      <c r="F76" s="8"/>
    </row>
    <row r="77" spans="2:6" x14ac:dyDescent="0.2">
      <c r="B77" t="s">
        <v>5</v>
      </c>
      <c r="E77" s="8">
        <v>651.05999999999995</v>
      </c>
      <c r="F77" s="8"/>
    </row>
    <row r="78" spans="2:6" x14ac:dyDescent="0.2">
      <c r="B78" t="s">
        <v>6</v>
      </c>
      <c r="E78" s="8">
        <v>367.34</v>
      </c>
      <c r="F78" s="8"/>
    </row>
    <row r="79" spans="2:6" x14ac:dyDescent="0.2">
      <c r="B79" t="s">
        <v>7</v>
      </c>
      <c r="E79" s="8">
        <v>313.55</v>
      </c>
      <c r="F79" s="8"/>
    </row>
    <row r="80" spans="2:6" x14ac:dyDescent="0.2">
      <c r="B80" t="s">
        <v>86</v>
      </c>
      <c r="E80" s="8">
        <f>C55*C59</f>
        <v>0</v>
      </c>
      <c r="F80" s="8"/>
    </row>
    <row r="81" spans="2:6" ht="15" x14ac:dyDescent="0.25">
      <c r="B81" s="9"/>
      <c r="E81" s="28">
        <f>SUM(E75:E79)</f>
        <v>2096.3199999999997</v>
      </c>
      <c r="F81" s="28"/>
    </row>
    <row r="83" spans="2:6" x14ac:dyDescent="0.2">
      <c r="B83" s="14" t="s">
        <v>12</v>
      </c>
    </row>
    <row r="84" spans="2:6" x14ac:dyDescent="0.2">
      <c r="B84" t="s">
        <v>13</v>
      </c>
      <c r="E84" s="8">
        <v>42.95</v>
      </c>
    </row>
    <row r="85" spans="2:6" x14ac:dyDescent="0.2">
      <c r="B85" t="s">
        <v>14</v>
      </c>
      <c r="E85" s="8">
        <v>102.95</v>
      </c>
    </row>
    <row r="86" spans="2:6" x14ac:dyDescent="0.2">
      <c r="B86" t="s">
        <v>15</v>
      </c>
      <c r="E86" s="8">
        <v>107.4</v>
      </c>
    </row>
    <row r="87" spans="2:6" x14ac:dyDescent="0.2">
      <c r="B87" t="s">
        <v>16</v>
      </c>
      <c r="E87" s="8">
        <v>147.07</v>
      </c>
    </row>
    <row r="89" spans="2:6" x14ac:dyDescent="0.2">
      <c r="B89" s="14" t="s">
        <v>17</v>
      </c>
    </row>
    <row r="90" spans="2:6" x14ac:dyDescent="0.2">
      <c r="B90" t="s">
        <v>18</v>
      </c>
      <c r="E90" s="8">
        <v>62.84</v>
      </c>
    </row>
    <row r="91" spans="2:6" x14ac:dyDescent="0.2">
      <c r="B91" t="s">
        <v>19</v>
      </c>
      <c r="E91" s="8">
        <v>20.97</v>
      </c>
    </row>
    <row r="92" spans="2:6" x14ac:dyDescent="0.2">
      <c r="B92" t="s">
        <v>20</v>
      </c>
      <c r="E92" s="8">
        <v>78.56</v>
      </c>
    </row>
    <row r="93" spans="2:6" x14ac:dyDescent="0.2">
      <c r="B93" t="s">
        <v>21</v>
      </c>
      <c r="E93" s="8">
        <v>26.21</v>
      </c>
    </row>
    <row r="95" spans="2:6" ht="13.5" thickBot="1" x14ac:dyDescent="0.25"/>
    <row r="96" spans="2:6" ht="16.5" thickTop="1" thickBot="1" x14ac:dyDescent="0.3">
      <c r="B96" s="5" t="s">
        <v>87</v>
      </c>
      <c r="E96" s="15">
        <f>12*E70+2*E81</f>
        <v>40139.119999999995</v>
      </c>
      <c r="F96" s="97"/>
    </row>
    <row r="97" spans="2:9" ht="23.25" thickTop="1" x14ac:dyDescent="0.2">
      <c r="B97" s="98" t="s">
        <v>88</v>
      </c>
    </row>
    <row r="99" spans="2:9" x14ac:dyDescent="0.2">
      <c r="B99" s="17"/>
      <c r="C99" s="17"/>
      <c r="D99" s="17"/>
      <c r="E99" s="17"/>
      <c r="F99" s="17"/>
      <c r="G99" s="17"/>
      <c r="H99" s="17"/>
      <c r="I99" s="17"/>
    </row>
    <row r="100" spans="2:9" x14ac:dyDescent="0.2">
      <c r="B100" s="93"/>
      <c r="C100" s="93"/>
      <c r="D100" s="93"/>
      <c r="E100" s="93"/>
      <c r="F100" s="93"/>
      <c r="G100" s="93"/>
      <c r="H100" s="93"/>
      <c r="I100" s="93"/>
    </row>
    <row r="101" spans="2:9" x14ac:dyDescent="0.2">
      <c r="B101" s="93"/>
      <c r="C101" s="93"/>
      <c r="D101" s="93"/>
      <c r="E101" s="93"/>
      <c r="F101" s="93"/>
      <c r="G101" s="93"/>
      <c r="H101" s="93"/>
      <c r="I101" s="93"/>
    </row>
    <row r="102" spans="2:9" ht="22.5" customHeight="1" x14ac:dyDescent="0.3">
      <c r="B102" s="81" t="s">
        <v>79</v>
      </c>
      <c r="C102" s="82"/>
    </row>
    <row r="104" spans="2:9" x14ac:dyDescent="0.2">
      <c r="B104" s="2" t="s">
        <v>0</v>
      </c>
      <c r="C104" s="3">
        <v>0</v>
      </c>
    </row>
    <row r="105" spans="2:9" x14ac:dyDescent="0.2">
      <c r="B105" s="2"/>
      <c r="C105" s="4"/>
    </row>
    <row r="106" spans="2:9" x14ac:dyDescent="0.2">
      <c r="B106" s="5" t="s">
        <v>1</v>
      </c>
      <c r="C106" s="67">
        <v>46.74</v>
      </c>
      <c r="D106" s="85"/>
      <c r="E106" s="91"/>
      <c r="F106" s="91"/>
    </row>
    <row r="107" spans="2:9" x14ac:dyDescent="0.2">
      <c r="B107" s="2"/>
    </row>
    <row r="108" spans="2:9" x14ac:dyDescent="0.2">
      <c r="B108" s="7" t="s">
        <v>2</v>
      </c>
    </row>
    <row r="109" spans="2:9" x14ac:dyDescent="0.2">
      <c r="B109" t="s">
        <v>3</v>
      </c>
      <c r="E109" s="8">
        <v>1214.3900000000001</v>
      </c>
      <c r="F109" s="8"/>
    </row>
    <row r="110" spans="2:9" x14ac:dyDescent="0.2">
      <c r="B110" t="s">
        <v>4</v>
      </c>
      <c r="E110" s="8">
        <f>C104*C106</f>
        <v>0</v>
      </c>
    </row>
    <row r="111" spans="2:9" x14ac:dyDescent="0.2">
      <c r="B111" t="s">
        <v>5</v>
      </c>
      <c r="E111" s="8">
        <v>638.29</v>
      </c>
    </row>
    <row r="112" spans="2:9" x14ac:dyDescent="0.2">
      <c r="B112" t="s">
        <v>6</v>
      </c>
      <c r="E112" s="8">
        <v>360.14</v>
      </c>
    </row>
    <row r="113" spans="2:5" x14ac:dyDescent="0.2">
      <c r="B113" t="s">
        <v>7</v>
      </c>
      <c r="E113" s="8">
        <v>307.39999999999998</v>
      </c>
    </row>
    <row r="114" spans="2:5" x14ac:dyDescent="0.2">
      <c r="B114" t="s">
        <v>8</v>
      </c>
      <c r="E114" s="8">
        <v>23.67</v>
      </c>
    </row>
    <row r="115" spans="2:5" x14ac:dyDescent="0.2">
      <c r="B115" t="s">
        <v>9</v>
      </c>
      <c r="E115" s="8">
        <v>392.91</v>
      </c>
    </row>
    <row r="116" spans="2:5" ht="14.25" x14ac:dyDescent="0.2">
      <c r="B116" s="9"/>
      <c r="E116" s="10">
        <f>SUM(E109:E115)</f>
        <v>2936.8</v>
      </c>
    </row>
    <row r="118" spans="2:5" x14ac:dyDescent="0.2">
      <c r="B118" s="7" t="s">
        <v>10</v>
      </c>
    </row>
    <row r="119" spans="2:5" x14ac:dyDescent="0.2">
      <c r="B119" s="11" t="s">
        <v>11</v>
      </c>
      <c r="C119" s="69">
        <v>28.85</v>
      </c>
      <c r="D119" s="86"/>
    </row>
    <row r="121" spans="2:5" x14ac:dyDescent="0.2">
      <c r="B121" t="s">
        <v>3</v>
      </c>
      <c r="E121" s="8">
        <v>749.38</v>
      </c>
    </row>
    <row r="122" spans="2:5" x14ac:dyDescent="0.2">
      <c r="B122" t="s">
        <v>4</v>
      </c>
      <c r="E122" s="8">
        <f>C148*C119</f>
        <v>0</v>
      </c>
    </row>
    <row r="123" spans="2:5" x14ac:dyDescent="0.2">
      <c r="B123" t="s">
        <v>5</v>
      </c>
      <c r="E123" s="8">
        <v>638.29</v>
      </c>
    </row>
    <row r="124" spans="2:5" x14ac:dyDescent="0.2">
      <c r="B124" t="s">
        <v>6</v>
      </c>
      <c r="E124" s="8">
        <v>360.14</v>
      </c>
    </row>
    <row r="125" spans="2:5" x14ac:dyDescent="0.2">
      <c r="B125" t="s">
        <v>7</v>
      </c>
      <c r="E125" s="8">
        <v>307.39999999999998</v>
      </c>
    </row>
    <row r="126" spans="2:5" ht="14.25" x14ac:dyDescent="0.2">
      <c r="B126" s="9"/>
      <c r="E126" s="13">
        <f>SUM(E121:E125)</f>
        <v>2055.21</v>
      </c>
    </row>
    <row r="128" spans="2:5" x14ac:dyDescent="0.2">
      <c r="B128" s="14" t="s">
        <v>12</v>
      </c>
    </row>
    <row r="129" spans="2:9" x14ac:dyDescent="0.2">
      <c r="B129" t="s">
        <v>13</v>
      </c>
      <c r="E129" s="8">
        <v>42.11</v>
      </c>
    </row>
    <row r="130" spans="2:9" x14ac:dyDescent="0.2">
      <c r="B130" t="s">
        <v>14</v>
      </c>
      <c r="E130" s="8">
        <v>100.93</v>
      </c>
    </row>
    <row r="131" spans="2:9" x14ac:dyDescent="0.2">
      <c r="B131" t="s">
        <v>15</v>
      </c>
      <c r="E131" s="8">
        <v>105.29</v>
      </c>
    </row>
    <row r="132" spans="2:9" x14ac:dyDescent="0.2">
      <c r="B132" t="s">
        <v>16</v>
      </c>
      <c r="E132" s="8">
        <v>144.19</v>
      </c>
    </row>
    <row r="134" spans="2:9" x14ac:dyDescent="0.2">
      <c r="B134" s="14" t="s">
        <v>17</v>
      </c>
    </row>
    <row r="135" spans="2:9" x14ac:dyDescent="0.2">
      <c r="B135" t="s">
        <v>18</v>
      </c>
      <c r="E135" s="8">
        <v>61.61</v>
      </c>
    </row>
    <row r="136" spans="2:9" x14ac:dyDescent="0.2">
      <c r="B136" t="s">
        <v>19</v>
      </c>
      <c r="E136" s="8">
        <v>20.56</v>
      </c>
    </row>
    <row r="137" spans="2:9" x14ac:dyDescent="0.2">
      <c r="B137" t="s">
        <v>20</v>
      </c>
      <c r="E137" s="8">
        <v>77.02</v>
      </c>
    </row>
    <row r="138" spans="2:9" x14ac:dyDescent="0.2">
      <c r="B138" t="s">
        <v>21</v>
      </c>
      <c r="E138" s="8">
        <v>25.7</v>
      </c>
    </row>
    <row r="139" spans="2:9" ht="13.5" thickBot="1" x14ac:dyDescent="0.25"/>
    <row r="140" spans="2:9" ht="16.5" thickTop="1" thickBot="1" x14ac:dyDescent="0.3">
      <c r="B140" s="5" t="s">
        <v>80</v>
      </c>
      <c r="E140" s="15">
        <f>12*E116+2*E126</f>
        <v>39352.020000000004</v>
      </c>
    </row>
    <row r="141" spans="2:9" ht="23.25" thickTop="1" x14ac:dyDescent="0.2">
      <c r="B141" s="16" t="s">
        <v>23</v>
      </c>
    </row>
    <row r="143" spans="2:9" x14ac:dyDescent="0.2">
      <c r="B143" s="17"/>
      <c r="C143" s="17"/>
      <c r="D143" s="17"/>
      <c r="E143" s="17"/>
      <c r="F143" s="17"/>
      <c r="G143" s="17"/>
      <c r="H143" s="17"/>
      <c r="I143" s="17"/>
    </row>
    <row r="146" spans="2:6" ht="22.5" customHeight="1" x14ac:dyDescent="0.3">
      <c r="B146" s="81" t="s">
        <v>77</v>
      </c>
      <c r="C146" s="82"/>
    </row>
    <row r="148" spans="2:6" x14ac:dyDescent="0.2">
      <c r="B148" s="2" t="s">
        <v>0</v>
      </c>
      <c r="C148" s="3">
        <v>0</v>
      </c>
    </row>
    <row r="149" spans="2:6" x14ac:dyDescent="0.2">
      <c r="B149" s="2"/>
      <c r="C149" s="4"/>
    </row>
    <row r="150" spans="2:6" x14ac:dyDescent="0.2">
      <c r="B150" s="5" t="s">
        <v>1</v>
      </c>
      <c r="C150" s="67">
        <v>46.32</v>
      </c>
      <c r="D150" s="85"/>
      <c r="E150" s="91"/>
      <c r="F150" s="91"/>
    </row>
    <row r="151" spans="2:6" x14ac:dyDescent="0.2">
      <c r="B151" s="2"/>
    </row>
    <row r="152" spans="2:6" x14ac:dyDescent="0.2">
      <c r="B152" s="7" t="s">
        <v>2</v>
      </c>
    </row>
    <row r="153" spans="2:6" x14ac:dyDescent="0.2">
      <c r="B153" t="s">
        <v>3</v>
      </c>
      <c r="E153" s="8">
        <v>1203.56</v>
      </c>
      <c r="F153" s="8"/>
    </row>
    <row r="154" spans="2:6" x14ac:dyDescent="0.2">
      <c r="B154" t="s">
        <v>4</v>
      </c>
      <c r="E154" s="8">
        <f>C148*C150</f>
        <v>0</v>
      </c>
    </row>
    <row r="155" spans="2:6" x14ac:dyDescent="0.2">
      <c r="B155" t="s">
        <v>5</v>
      </c>
      <c r="E155" s="8">
        <v>632.6</v>
      </c>
    </row>
    <row r="156" spans="2:6" x14ac:dyDescent="0.2">
      <c r="B156" t="s">
        <v>6</v>
      </c>
      <c r="E156" s="8">
        <v>331.58</v>
      </c>
    </row>
    <row r="157" spans="2:6" x14ac:dyDescent="0.2">
      <c r="B157" t="s">
        <v>7</v>
      </c>
      <c r="E157" s="8">
        <v>304.65999999999997</v>
      </c>
    </row>
    <row r="158" spans="2:6" x14ac:dyDescent="0.2">
      <c r="B158" t="s">
        <v>8</v>
      </c>
      <c r="E158" s="8">
        <v>23.46</v>
      </c>
    </row>
    <row r="159" spans="2:6" x14ac:dyDescent="0.2">
      <c r="B159" t="s">
        <v>9</v>
      </c>
      <c r="E159" s="8">
        <v>389.40999999999997</v>
      </c>
    </row>
    <row r="160" spans="2:6" ht="14.25" x14ac:dyDescent="0.2">
      <c r="B160" s="9"/>
      <c r="E160" s="10">
        <f>SUM(E153:E159)</f>
        <v>2885.2699999999995</v>
      </c>
    </row>
    <row r="162" spans="2:5" x14ac:dyDescent="0.2">
      <c r="B162" s="7" t="s">
        <v>10</v>
      </c>
    </row>
    <row r="163" spans="2:5" x14ac:dyDescent="0.2">
      <c r="B163" s="11" t="s">
        <v>11</v>
      </c>
      <c r="C163" s="69">
        <v>28.59</v>
      </c>
      <c r="D163" s="86"/>
    </row>
    <row r="165" spans="2:5" x14ac:dyDescent="0.2">
      <c r="B165" t="s">
        <v>3</v>
      </c>
      <c r="E165" s="8">
        <v>742.7</v>
      </c>
    </row>
    <row r="166" spans="2:5" x14ac:dyDescent="0.2">
      <c r="B166" t="s">
        <v>4</v>
      </c>
      <c r="E166" s="8">
        <f>C148*C163</f>
        <v>0</v>
      </c>
    </row>
    <row r="167" spans="2:5" x14ac:dyDescent="0.2">
      <c r="B167" t="s">
        <v>5</v>
      </c>
      <c r="E167" s="8">
        <v>632.6</v>
      </c>
    </row>
    <row r="168" spans="2:5" x14ac:dyDescent="0.2">
      <c r="B168" t="s">
        <v>6</v>
      </c>
      <c r="E168" s="8">
        <v>331.58</v>
      </c>
    </row>
    <row r="169" spans="2:5" x14ac:dyDescent="0.2">
      <c r="B169" t="s">
        <v>7</v>
      </c>
      <c r="E169" s="8">
        <v>428.03999999999996</v>
      </c>
    </row>
    <row r="170" spans="2:5" ht="14.25" x14ac:dyDescent="0.2">
      <c r="B170" s="9"/>
      <c r="E170" s="13">
        <v>2134.92</v>
      </c>
    </row>
    <row r="172" spans="2:5" x14ac:dyDescent="0.2">
      <c r="B172" s="14" t="s">
        <v>12</v>
      </c>
    </row>
    <row r="173" spans="2:5" x14ac:dyDescent="0.2">
      <c r="B173" t="s">
        <v>13</v>
      </c>
      <c r="E173" s="8">
        <v>41.73</v>
      </c>
    </row>
    <row r="174" spans="2:5" x14ac:dyDescent="0.2">
      <c r="B174" t="s">
        <v>14</v>
      </c>
      <c r="E174" s="8">
        <v>100.03</v>
      </c>
    </row>
    <row r="175" spans="2:5" x14ac:dyDescent="0.2">
      <c r="B175" t="s">
        <v>15</v>
      </c>
      <c r="E175" s="8">
        <v>104.35000000000001</v>
      </c>
    </row>
    <row r="176" spans="2:5" x14ac:dyDescent="0.2">
      <c r="B176" t="s">
        <v>16</v>
      </c>
      <c r="E176" s="8">
        <v>142.89999999999998</v>
      </c>
    </row>
    <row r="178" spans="2:9" x14ac:dyDescent="0.2">
      <c r="B178" s="14" t="s">
        <v>17</v>
      </c>
    </row>
    <row r="179" spans="2:9" x14ac:dyDescent="0.2">
      <c r="B179" t="s">
        <v>18</v>
      </c>
      <c r="E179" s="8">
        <v>61.059999999999995</v>
      </c>
    </row>
    <row r="180" spans="2:9" x14ac:dyDescent="0.2">
      <c r="B180" t="s">
        <v>19</v>
      </c>
      <c r="E180" s="8">
        <v>20.380000000000003</v>
      </c>
    </row>
    <row r="181" spans="2:9" x14ac:dyDescent="0.2">
      <c r="B181" t="s">
        <v>20</v>
      </c>
      <c r="E181" s="8">
        <v>76.33</v>
      </c>
    </row>
    <row r="182" spans="2:9" x14ac:dyDescent="0.2">
      <c r="B182" t="s">
        <v>21</v>
      </c>
      <c r="E182" s="8">
        <v>25.470000000000002</v>
      </c>
    </row>
    <row r="183" spans="2:9" ht="13.5" thickBot="1" x14ac:dyDescent="0.25"/>
    <row r="184" spans="2:9" ht="16.5" thickTop="1" thickBot="1" x14ac:dyDescent="0.3">
      <c r="B184" s="5" t="s">
        <v>78</v>
      </c>
      <c r="E184" s="15">
        <f>12*E160+2*E170</f>
        <v>38893.079999999987</v>
      </c>
    </row>
    <row r="185" spans="2:9" ht="23.25" thickTop="1" x14ac:dyDescent="0.2">
      <c r="B185" s="16" t="s">
        <v>23</v>
      </c>
    </row>
    <row r="187" spans="2:9" x14ac:dyDescent="0.2">
      <c r="B187" s="17"/>
      <c r="C187" s="17"/>
      <c r="D187" s="17"/>
      <c r="E187" s="17"/>
      <c r="F187" s="17"/>
      <c r="G187" s="17"/>
      <c r="H187" s="17"/>
      <c r="I187" s="17"/>
    </row>
    <row r="189" spans="2:9" ht="22.5" customHeight="1" x14ac:dyDescent="0.3">
      <c r="B189" s="81" t="s">
        <v>75</v>
      </c>
      <c r="C189" s="82"/>
    </row>
    <row r="191" spans="2:9" x14ac:dyDescent="0.2">
      <c r="B191" s="2" t="s">
        <v>0</v>
      </c>
      <c r="C191" s="3">
        <v>7</v>
      </c>
      <c r="E191" s="84" t="s">
        <v>74</v>
      </c>
      <c r="F191" s="84" t="s">
        <v>73</v>
      </c>
    </row>
    <row r="192" spans="2:9" x14ac:dyDescent="0.2">
      <c r="B192" s="2"/>
      <c r="C192" s="4"/>
    </row>
    <row r="193" spans="2:6" x14ac:dyDescent="0.2">
      <c r="B193" s="5" t="s">
        <v>1</v>
      </c>
      <c r="C193" s="6">
        <v>45.29</v>
      </c>
      <c r="D193" s="85">
        <v>45.41</v>
      </c>
    </row>
    <row r="194" spans="2:6" x14ac:dyDescent="0.2">
      <c r="B194" s="2"/>
    </row>
    <row r="195" spans="2:6" x14ac:dyDescent="0.2">
      <c r="B195" s="7" t="s">
        <v>2</v>
      </c>
    </row>
    <row r="196" spans="2:6" x14ac:dyDescent="0.2">
      <c r="B196" t="s">
        <v>3</v>
      </c>
      <c r="E196" s="8">
        <v>1177.08</v>
      </c>
      <c r="F196" s="8">
        <v>1179.96</v>
      </c>
    </row>
    <row r="197" spans="2:6" x14ac:dyDescent="0.2">
      <c r="B197" t="s">
        <v>4</v>
      </c>
      <c r="E197" s="8">
        <f>C191*C193</f>
        <v>317.02999999999997</v>
      </c>
      <c r="F197" s="8">
        <f>C191*D193</f>
        <v>317.87</v>
      </c>
    </row>
    <row r="198" spans="2:6" x14ac:dyDescent="0.2">
      <c r="B198" t="s">
        <v>5</v>
      </c>
      <c r="E198" s="8">
        <v>618.66999999999996</v>
      </c>
      <c r="F198" s="8">
        <v>620.19000000000005</v>
      </c>
    </row>
    <row r="199" spans="2:6" x14ac:dyDescent="0.2">
      <c r="B199" t="s">
        <v>6</v>
      </c>
      <c r="E199" s="8">
        <v>349.08</v>
      </c>
      <c r="F199" s="8">
        <v>349.93</v>
      </c>
    </row>
    <row r="200" spans="2:6" x14ac:dyDescent="0.2">
      <c r="B200" t="s">
        <v>7</v>
      </c>
      <c r="E200" s="8">
        <v>297.95</v>
      </c>
      <c r="F200" s="8">
        <v>298.68</v>
      </c>
    </row>
    <row r="201" spans="2:6" x14ac:dyDescent="0.2">
      <c r="B201" t="s">
        <v>8</v>
      </c>
      <c r="E201" s="8">
        <v>22.94</v>
      </c>
      <c r="F201" s="8">
        <v>23</v>
      </c>
    </row>
    <row r="202" spans="2:6" x14ac:dyDescent="0.2">
      <c r="B202" t="s">
        <v>9</v>
      </c>
      <c r="E202" s="8">
        <v>380.84</v>
      </c>
      <c r="F202" s="8">
        <v>381.77</v>
      </c>
    </row>
    <row r="203" spans="2:6" ht="14.25" x14ac:dyDescent="0.2">
      <c r="B203" s="9"/>
      <c r="E203" s="10">
        <f>SUM(E196:E202)</f>
        <v>3163.5899999999997</v>
      </c>
      <c r="F203" s="10">
        <f>SUM(F196:F202)</f>
        <v>3171.3999999999996</v>
      </c>
    </row>
    <row r="205" spans="2:6" x14ac:dyDescent="0.2">
      <c r="B205" s="7" t="s">
        <v>10</v>
      </c>
    </row>
    <row r="206" spans="2:6" x14ac:dyDescent="0.2">
      <c r="B206" s="11" t="s">
        <v>62</v>
      </c>
      <c r="C206" s="12">
        <v>27.95</v>
      </c>
      <c r="D206" s="86">
        <v>28.02</v>
      </c>
    </row>
    <row r="208" spans="2:6" x14ac:dyDescent="0.2">
      <c r="B208" t="s">
        <v>3</v>
      </c>
      <c r="E208" s="8">
        <v>726.35</v>
      </c>
      <c r="F208" s="8">
        <v>728.13</v>
      </c>
    </row>
    <row r="209" spans="2:6" x14ac:dyDescent="0.2">
      <c r="B209" t="s">
        <v>4</v>
      </c>
      <c r="E209" s="8">
        <f>C191*C206</f>
        <v>195.65</v>
      </c>
      <c r="F209" s="8">
        <f>C191*D206</f>
        <v>196.14</v>
      </c>
    </row>
    <row r="210" spans="2:6" x14ac:dyDescent="0.2">
      <c r="B210" t="s">
        <v>5</v>
      </c>
      <c r="E210" s="8">
        <v>618.66999999999996</v>
      </c>
      <c r="F210" s="8">
        <v>620.19000000000005</v>
      </c>
    </row>
    <row r="211" spans="2:6" x14ac:dyDescent="0.2">
      <c r="B211" t="s">
        <v>6</v>
      </c>
      <c r="E211" s="8">
        <v>349.08</v>
      </c>
      <c r="F211" s="8">
        <v>349.93</v>
      </c>
    </row>
    <row r="212" spans="2:6" x14ac:dyDescent="0.2">
      <c r="B212" t="s">
        <v>7</v>
      </c>
      <c r="E212" s="8">
        <v>297.95</v>
      </c>
      <c r="F212" s="8">
        <v>298.68</v>
      </c>
    </row>
    <row r="213" spans="2:6" ht="14.25" x14ac:dyDescent="0.2">
      <c r="B213" s="9"/>
      <c r="E213" s="13">
        <f>SUM(E208:E212)</f>
        <v>2187.6999999999998</v>
      </c>
      <c r="F213" s="13">
        <f>SUM(F208:F212)</f>
        <v>2193.0700000000002</v>
      </c>
    </row>
    <row r="215" spans="2:6" x14ac:dyDescent="0.2">
      <c r="B215" s="14" t="s">
        <v>12</v>
      </c>
    </row>
    <row r="216" spans="2:6" x14ac:dyDescent="0.2">
      <c r="B216" t="s">
        <v>13</v>
      </c>
      <c r="E216" s="8">
        <v>40.809999999999995</v>
      </c>
      <c r="F216" s="37">
        <v>40.909999999999997</v>
      </c>
    </row>
    <row r="217" spans="2:6" x14ac:dyDescent="0.2">
      <c r="B217" t="s">
        <v>14</v>
      </c>
      <c r="E217" s="8">
        <v>97.820000000000007</v>
      </c>
      <c r="F217" s="37">
        <v>98.06</v>
      </c>
    </row>
    <row r="218" spans="2:6" x14ac:dyDescent="0.2">
      <c r="B218" t="s">
        <v>15</v>
      </c>
      <c r="E218" s="8">
        <v>102.05000000000001</v>
      </c>
      <c r="F218" s="37">
        <v>102.30000000000001</v>
      </c>
    </row>
    <row r="219" spans="2:6" x14ac:dyDescent="0.2">
      <c r="B219" t="s">
        <v>16</v>
      </c>
      <c r="E219" s="8">
        <v>139.75</v>
      </c>
      <c r="F219" s="37">
        <v>140.09</v>
      </c>
    </row>
    <row r="221" spans="2:6" x14ac:dyDescent="0.2">
      <c r="B221" s="14" t="s">
        <v>17</v>
      </c>
    </row>
    <row r="222" spans="2:6" x14ac:dyDescent="0.2">
      <c r="B222" t="s">
        <v>18</v>
      </c>
      <c r="E222" s="8">
        <v>59.72</v>
      </c>
      <c r="F222" s="37">
        <v>59.86</v>
      </c>
    </row>
    <row r="223" spans="2:6" x14ac:dyDescent="0.2">
      <c r="B223" t="s">
        <v>19</v>
      </c>
      <c r="E223" s="8">
        <v>19.930000000000003</v>
      </c>
      <c r="F223" s="37">
        <v>19.98</v>
      </c>
    </row>
    <row r="224" spans="2:6" x14ac:dyDescent="0.2">
      <c r="B224" t="s">
        <v>20</v>
      </c>
      <c r="E224" s="8">
        <v>74.650000000000006</v>
      </c>
      <c r="F224" s="37">
        <v>74.83</v>
      </c>
    </row>
    <row r="225" spans="2:9" x14ac:dyDescent="0.2">
      <c r="B225" t="s">
        <v>21</v>
      </c>
      <c r="E225" s="8">
        <v>24.91</v>
      </c>
      <c r="F225" s="37">
        <v>24.970000000000002</v>
      </c>
    </row>
    <row r="226" spans="2:9" ht="13.5" thickBot="1" x14ac:dyDescent="0.25"/>
    <row r="227" spans="2:9" ht="16.5" thickTop="1" thickBot="1" x14ac:dyDescent="0.3">
      <c r="B227" s="5" t="s">
        <v>76</v>
      </c>
      <c r="E227" s="15">
        <f>12*E203+2*E213</f>
        <v>42338.479999999996</v>
      </c>
      <c r="F227" s="15">
        <f>6*E203+6*F203+E213+F213</f>
        <v>42390.709999999992</v>
      </c>
    </row>
    <row r="228" spans="2:9" ht="23.25" thickTop="1" x14ac:dyDescent="0.2">
      <c r="B228" s="16" t="s">
        <v>23</v>
      </c>
    </row>
    <row r="230" spans="2:9" x14ac:dyDescent="0.2">
      <c r="B230" s="17"/>
      <c r="C230" s="17"/>
      <c r="D230" s="17"/>
      <c r="E230" s="17"/>
      <c r="F230" s="17"/>
      <c r="G230" s="17"/>
      <c r="H230" s="17"/>
      <c r="I230" s="17"/>
    </row>
    <row r="234" spans="2:9" ht="22.5" customHeight="1" x14ac:dyDescent="0.3">
      <c r="B234" s="81" t="s">
        <v>71</v>
      </c>
      <c r="C234" s="82"/>
    </row>
    <row r="236" spans="2:9" x14ac:dyDescent="0.2">
      <c r="B236" s="2" t="s">
        <v>0</v>
      </c>
      <c r="C236" s="3">
        <v>7</v>
      </c>
      <c r="E236" s="84" t="s">
        <v>74</v>
      </c>
      <c r="F236" s="84" t="s">
        <v>73</v>
      </c>
    </row>
    <row r="237" spans="2:9" x14ac:dyDescent="0.2">
      <c r="B237" s="2"/>
      <c r="C237" s="4"/>
    </row>
    <row r="238" spans="2:9" x14ac:dyDescent="0.2">
      <c r="B238" s="5" t="s">
        <v>1</v>
      </c>
      <c r="C238" s="6">
        <v>44.18</v>
      </c>
      <c r="D238" s="85">
        <v>44.29</v>
      </c>
    </row>
    <row r="239" spans="2:9" x14ac:dyDescent="0.2">
      <c r="B239" s="2"/>
    </row>
    <row r="240" spans="2:9" x14ac:dyDescent="0.2">
      <c r="B240" s="7" t="s">
        <v>2</v>
      </c>
    </row>
    <row r="241" spans="2:6" x14ac:dyDescent="0.2">
      <c r="B241" t="s">
        <v>3</v>
      </c>
      <c r="E241" s="88">
        <v>1148.3399999999999</v>
      </c>
      <c r="F241" s="37">
        <v>1151.1600000000001</v>
      </c>
    </row>
    <row r="242" spans="2:6" x14ac:dyDescent="0.2">
      <c r="B242" t="s">
        <v>4</v>
      </c>
      <c r="E242" s="88">
        <f>C236*C238</f>
        <v>309.26</v>
      </c>
      <c r="F242" s="37">
        <f>C236*D238</f>
        <v>310.02999999999997</v>
      </c>
    </row>
    <row r="243" spans="2:6" x14ac:dyDescent="0.2">
      <c r="B243" t="s">
        <v>5</v>
      </c>
      <c r="E243" s="88">
        <v>603.55999999999995</v>
      </c>
      <c r="F243" s="37">
        <v>605.04999999999995</v>
      </c>
    </row>
    <row r="244" spans="2:6" x14ac:dyDescent="0.2">
      <c r="B244" t="s">
        <v>6</v>
      </c>
      <c r="E244" s="88">
        <v>340.55</v>
      </c>
      <c r="F244" s="37">
        <v>341.39</v>
      </c>
    </row>
    <row r="245" spans="2:6" x14ac:dyDescent="0.2">
      <c r="B245" t="s">
        <v>7</v>
      </c>
      <c r="E245" s="88">
        <v>290.67</v>
      </c>
      <c r="F245" s="37">
        <v>291.39</v>
      </c>
    </row>
    <row r="246" spans="2:6" x14ac:dyDescent="0.2">
      <c r="B246" t="s">
        <v>8</v>
      </c>
      <c r="E246" s="88">
        <v>22.380000000000003</v>
      </c>
      <c r="F246" s="37">
        <v>22.430000000000003</v>
      </c>
    </row>
    <row r="247" spans="2:6" x14ac:dyDescent="0.2">
      <c r="B247" t="s">
        <v>9</v>
      </c>
      <c r="E247" s="88">
        <v>371.53999999999996</v>
      </c>
      <c r="F247" s="37">
        <v>372.45</v>
      </c>
    </row>
    <row r="248" spans="2:6" ht="14.25" x14ac:dyDescent="0.2">
      <c r="B248" s="9"/>
      <c r="E248" s="89">
        <f>SUM(E241:E247)</f>
        <v>3086.3</v>
      </c>
      <c r="F248" s="10">
        <f>SUM(F241:F247)</f>
        <v>3093.8999999999992</v>
      </c>
    </row>
    <row r="250" spans="2:6" x14ac:dyDescent="0.2">
      <c r="B250" s="7" t="s">
        <v>10</v>
      </c>
    </row>
    <row r="251" spans="2:6" x14ac:dyDescent="0.2">
      <c r="B251" s="11" t="s">
        <v>62</v>
      </c>
      <c r="C251" s="12">
        <v>27.26</v>
      </c>
      <c r="D251" s="86">
        <v>27.32</v>
      </c>
    </row>
    <row r="253" spans="2:6" x14ac:dyDescent="0.2">
      <c r="B253" t="s">
        <v>3</v>
      </c>
      <c r="E253" s="88">
        <v>708.61</v>
      </c>
      <c r="F253" s="8">
        <v>710.35</v>
      </c>
    </row>
    <row r="254" spans="2:6" x14ac:dyDescent="0.2">
      <c r="B254" t="s">
        <v>4</v>
      </c>
      <c r="E254" s="88">
        <f>C236*C251</f>
        <v>190.82000000000002</v>
      </c>
      <c r="F254" s="37">
        <f>C236*D251</f>
        <v>191.24</v>
      </c>
    </row>
    <row r="255" spans="2:6" x14ac:dyDescent="0.2">
      <c r="B255" t="s">
        <v>5</v>
      </c>
      <c r="E255" s="88">
        <v>603.55999999999995</v>
      </c>
      <c r="F255" s="37">
        <v>605.04999999999995</v>
      </c>
    </row>
    <row r="256" spans="2:6" x14ac:dyDescent="0.2">
      <c r="B256" t="s">
        <v>6</v>
      </c>
      <c r="E256" s="88">
        <v>340.55</v>
      </c>
      <c r="F256" s="37">
        <v>341.39</v>
      </c>
    </row>
    <row r="257" spans="2:6" x14ac:dyDescent="0.2">
      <c r="B257" t="s">
        <v>7</v>
      </c>
      <c r="E257" s="88">
        <v>290.67</v>
      </c>
      <c r="F257" s="37">
        <v>291.39</v>
      </c>
    </row>
    <row r="258" spans="2:6" ht="14.25" x14ac:dyDescent="0.2">
      <c r="B258" s="9"/>
      <c r="E258" s="90">
        <f>SUM(E253:E257)</f>
        <v>2134.21</v>
      </c>
      <c r="F258" s="13">
        <f>SUM(F253:F257)</f>
        <v>2139.4199999999996</v>
      </c>
    </row>
    <row r="260" spans="2:6" x14ac:dyDescent="0.2">
      <c r="B260" s="14" t="s">
        <v>12</v>
      </c>
    </row>
    <row r="261" spans="2:6" x14ac:dyDescent="0.2">
      <c r="B261" t="s">
        <v>13</v>
      </c>
      <c r="E261" s="88">
        <v>39.809999999999995</v>
      </c>
      <c r="F261" s="37">
        <v>39.909999999999997</v>
      </c>
    </row>
    <row r="262" spans="2:6" x14ac:dyDescent="0.2">
      <c r="B262" t="s">
        <v>14</v>
      </c>
      <c r="E262" s="88">
        <v>95.43</v>
      </c>
      <c r="F262" s="37">
        <v>95.660000000000011</v>
      </c>
    </row>
    <row r="263" spans="2:6" x14ac:dyDescent="0.2">
      <c r="B263" t="s">
        <v>15</v>
      </c>
      <c r="E263" s="88">
        <v>99.56</v>
      </c>
      <c r="F263" s="37">
        <v>99.800000000000011</v>
      </c>
    </row>
    <row r="264" spans="2:6" x14ac:dyDescent="0.2">
      <c r="B264" t="s">
        <v>16</v>
      </c>
      <c r="E264" s="88">
        <v>136.32999999999998</v>
      </c>
      <c r="F264" s="37">
        <v>136.66999999999999</v>
      </c>
    </row>
    <row r="265" spans="2:6" x14ac:dyDescent="0.2">
      <c r="F265" s="37"/>
    </row>
    <row r="266" spans="2:6" x14ac:dyDescent="0.2">
      <c r="B266" s="14" t="s">
        <v>17</v>
      </c>
      <c r="F266" s="37"/>
    </row>
    <row r="267" spans="2:6" x14ac:dyDescent="0.2">
      <c r="B267" t="s">
        <v>18</v>
      </c>
      <c r="E267" s="88">
        <v>58.26</v>
      </c>
      <c r="F267" s="37">
        <v>58.4</v>
      </c>
    </row>
    <row r="268" spans="2:6" x14ac:dyDescent="0.2">
      <c r="B268" t="s">
        <v>19</v>
      </c>
      <c r="E268" s="88">
        <v>19.440000000000001</v>
      </c>
      <c r="F268" s="37">
        <v>19.490000000000002</v>
      </c>
    </row>
    <row r="269" spans="2:6" x14ac:dyDescent="0.2">
      <c r="B269" t="s">
        <v>20</v>
      </c>
      <c r="E269" s="88">
        <v>72.820000000000007</v>
      </c>
      <c r="F269" s="37">
        <v>73</v>
      </c>
    </row>
    <row r="270" spans="2:6" x14ac:dyDescent="0.2">
      <c r="B270" t="s">
        <v>21</v>
      </c>
      <c r="E270" s="88">
        <v>24.3</v>
      </c>
      <c r="F270" s="37">
        <v>24.360000000000003</v>
      </c>
    </row>
    <row r="271" spans="2:6" ht="13.5" thickBot="1" x14ac:dyDescent="0.25"/>
    <row r="272" spans="2:6" ht="16.5" thickTop="1" thickBot="1" x14ac:dyDescent="0.3">
      <c r="B272" s="5" t="s">
        <v>72</v>
      </c>
      <c r="E272" s="15">
        <f>8*E248+1*E258+4*F248+1*F258</f>
        <v>41339.629999999997</v>
      </c>
    </row>
    <row r="273" spans="2:9" ht="23.25" thickTop="1" x14ac:dyDescent="0.2">
      <c r="B273" s="16" t="s">
        <v>23</v>
      </c>
    </row>
    <row r="275" spans="2:9" x14ac:dyDescent="0.2">
      <c r="B275" s="17"/>
      <c r="C275" s="17"/>
      <c r="D275" s="17"/>
      <c r="E275" s="17"/>
      <c r="F275" s="17"/>
      <c r="G275" s="17"/>
      <c r="H275" s="17"/>
      <c r="I275" s="17"/>
    </row>
    <row r="279" spans="2:9" ht="22.5" customHeight="1" x14ac:dyDescent="0.3">
      <c r="B279" s="81" t="s">
        <v>69</v>
      </c>
      <c r="C279" s="82"/>
    </row>
    <row r="281" spans="2:9" x14ac:dyDescent="0.2">
      <c r="B281" s="2" t="s">
        <v>0</v>
      </c>
      <c r="C281" s="3">
        <v>7</v>
      </c>
    </row>
    <row r="282" spans="2:9" x14ac:dyDescent="0.2">
      <c r="B282" s="2"/>
      <c r="C282" s="4"/>
    </row>
    <row r="283" spans="2:9" x14ac:dyDescent="0.2">
      <c r="B283" s="5" t="s">
        <v>1</v>
      </c>
      <c r="C283" s="6">
        <v>43.519999999999996</v>
      </c>
    </row>
    <row r="284" spans="2:9" x14ac:dyDescent="0.2">
      <c r="B284" s="2"/>
    </row>
    <row r="285" spans="2:9" x14ac:dyDescent="0.2">
      <c r="B285" s="7" t="s">
        <v>2</v>
      </c>
    </row>
    <row r="286" spans="2:9" x14ac:dyDescent="0.2">
      <c r="B286" t="s">
        <v>3</v>
      </c>
      <c r="E286" s="8">
        <v>1131.3599999999999</v>
      </c>
    </row>
    <row r="287" spans="2:9" x14ac:dyDescent="0.2">
      <c r="B287" t="s">
        <v>4</v>
      </c>
      <c r="E287" s="8">
        <f>C281*C283</f>
        <v>304.64</v>
      </c>
    </row>
    <row r="288" spans="2:9" x14ac:dyDescent="0.2">
      <c r="B288" t="s">
        <v>5</v>
      </c>
      <c r="E288" s="8">
        <v>594.64</v>
      </c>
    </row>
    <row r="289" spans="2:6" x14ac:dyDescent="0.2">
      <c r="B289" t="s">
        <v>6</v>
      </c>
      <c r="E289" s="8">
        <v>335.51</v>
      </c>
    </row>
    <row r="290" spans="2:6" x14ac:dyDescent="0.2">
      <c r="B290" t="s">
        <v>7</v>
      </c>
      <c r="E290" s="8">
        <v>286.37</v>
      </c>
      <c r="F290" s="26"/>
    </row>
    <row r="291" spans="2:6" x14ac:dyDescent="0.2">
      <c r="B291" t="s">
        <v>8</v>
      </c>
      <c r="E291" s="8">
        <v>22.040000000000003</v>
      </c>
    </row>
    <row r="292" spans="2:6" x14ac:dyDescent="0.2">
      <c r="B292" t="s">
        <v>9</v>
      </c>
      <c r="E292" s="8">
        <v>366.03999999999996</v>
      </c>
    </row>
    <row r="293" spans="2:6" ht="14.25" x14ac:dyDescent="0.2">
      <c r="B293" s="9"/>
      <c r="E293" s="10">
        <f>SUM(E286:E292)</f>
        <v>3040.5999999999995</v>
      </c>
    </row>
    <row r="295" spans="2:6" x14ac:dyDescent="0.2">
      <c r="B295" s="7" t="s">
        <v>10</v>
      </c>
    </row>
    <row r="296" spans="2:6" x14ac:dyDescent="0.2">
      <c r="B296" s="11" t="s">
        <v>62</v>
      </c>
      <c r="C296" s="12">
        <v>26.85</v>
      </c>
    </row>
    <row r="298" spans="2:6" x14ac:dyDescent="0.2">
      <c r="B298" t="s">
        <v>3</v>
      </c>
      <c r="E298" s="8">
        <v>698.13</v>
      </c>
    </row>
    <row r="299" spans="2:6" x14ac:dyDescent="0.2">
      <c r="B299" t="s">
        <v>4</v>
      </c>
      <c r="E299" s="8">
        <f>C281*C296</f>
        <v>187.95000000000002</v>
      </c>
    </row>
    <row r="300" spans="2:6" x14ac:dyDescent="0.2">
      <c r="B300" t="s">
        <v>5</v>
      </c>
      <c r="E300" s="8">
        <v>594.64</v>
      </c>
    </row>
    <row r="301" spans="2:6" x14ac:dyDescent="0.2">
      <c r="B301" t="s">
        <v>6</v>
      </c>
      <c r="E301" s="8">
        <v>335.51</v>
      </c>
    </row>
    <row r="302" spans="2:6" x14ac:dyDescent="0.2">
      <c r="B302" t="s">
        <v>7</v>
      </c>
      <c r="E302" s="8">
        <v>286.37</v>
      </c>
    </row>
    <row r="303" spans="2:6" ht="14.25" x14ac:dyDescent="0.2">
      <c r="B303" s="9"/>
      <c r="E303" s="13">
        <f>SUM(E298:E302)</f>
        <v>2102.6</v>
      </c>
    </row>
    <row r="305" spans="2:9" x14ac:dyDescent="0.2">
      <c r="B305" s="14" t="s">
        <v>12</v>
      </c>
    </row>
    <row r="306" spans="2:9" x14ac:dyDescent="0.2">
      <c r="B306" t="s">
        <v>13</v>
      </c>
      <c r="E306" s="8">
        <v>39.22</v>
      </c>
    </row>
    <row r="307" spans="2:9" x14ac:dyDescent="0.2">
      <c r="B307" t="s">
        <v>14</v>
      </c>
      <c r="E307" s="8">
        <v>94.01</v>
      </c>
    </row>
    <row r="308" spans="2:9" x14ac:dyDescent="0.2">
      <c r="B308" t="s">
        <v>15</v>
      </c>
      <c r="E308" s="8">
        <v>98.08</v>
      </c>
    </row>
    <row r="309" spans="2:9" x14ac:dyDescent="0.2">
      <c r="B309" t="s">
        <v>16</v>
      </c>
      <c r="E309" s="8">
        <v>134.31</v>
      </c>
    </row>
    <row r="311" spans="2:9" x14ac:dyDescent="0.2">
      <c r="B311" s="14" t="s">
        <v>17</v>
      </c>
    </row>
    <row r="312" spans="2:9" x14ac:dyDescent="0.2">
      <c r="B312" t="s">
        <v>18</v>
      </c>
      <c r="E312" s="8">
        <v>57.39</v>
      </c>
    </row>
    <row r="313" spans="2:9" x14ac:dyDescent="0.2">
      <c r="B313" t="s">
        <v>19</v>
      </c>
      <c r="E313" s="8">
        <v>19.150000000000002</v>
      </c>
    </row>
    <row r="314" spans="2:9" x14ac:dyDescent="0.2">
      <c r="B314" t="s">
        <v>20</v>
      </c>
      <c r="E314" s="8">
        <v>71.740000000000009</v>
      </c>
    </row>
    <row r="315" spans="2:9" x14ac:dyDescent="0.2">
      <c r="B315" t="s">
        <v>21</v>
      </c>
      <c r="E315" s="8">
        <v>23.94</v>
      </c>
    </row>
    <row r="316" spans="2:9" ht="13.5" thickBot="1" x14ac:dyDescent="0.25"/>
    <row r="317" spans="2:9" ht="16.5" thickTop="1" thickBot="1" x14ac:dyDescent="0.3">
      <c r="B317" s="5" t="s">
        <v>70</v>
      </c>
      <c r="E317" s="15">
        <f>12*E293+2*E303</f>
        <v>40692.399999999994</v>
      </c>
    </row>
    <row r="318" spans="2:9" ht="23.25" thickTop="1" x14ac:dyDescent="0.2">
      <c r="B318" s="16" t="s">
        <v>23</v>
      </c>
    </row>
    <row r="320" spans="2:9" x14ac:dyDescent="0.2">
      <c r="B320" s="17"/>
      <c r="C320" s="17"/>
      <c r="D320" s="17"/>
      <c r="E320" s="17"/>
      <c r="F320" s="17"/>
      <c r="G320" s="17"/>
      <c r="H320" s="17"/>
      <c r="I320" s="17"/>
    </row>
    <row r="322" spans="2:5" ht="22.5" customHeight="1" x14ac:dyDescent="0.3">
      <c r="B322" s="81" t="s">
        <v>65</v>
      </c>
      <c r="C322" s="82"/>
    </row>
    <row r="324" spans="2:5" x14ac:dyDescent="0.2">
      <c r="B324" s="2" t="s">
        <v>0</v>
      </c>
      <c r="C324" s="78">
        <v>7</v>
      </c>
    </row>
    <row r="325" spans="2:5" x14ac:dyDescent="0.2">
      <c r="B325" s="2"/>
      <c r="C325" s="68"/>
    </row>
    <row r="326" spans="2:5" x14ac:dyDescent="0.2">
      <c r="B326" s="5" t="s">
        <v>1</v>
      </c>
      <c r="C326" s="67">
        <v>43.08</v>
      </c>
    </row>
    <row r="327" spans="2:5" x14ac:dyDescent="0.2">
      <c r="B327" s="2"/>
      <c r="C327" s="68"/>
    </row>
    <row r="328" spans="2:5" x14ac:dyDescent="0.2">
      <c r="B328" s="7" t="s">
        <v>2</v>
      </c>
      <c r="C328" s="68"/>
    </row>
    <row r="329" spans="2:5" x14ac:dyDescent="0.2">
      <c r="B329" t="s">
        <v>3</v>
      </c>
      <c r="C329" s="68"/>
      <c r="E329" s="8">
        <v>1120.1500000000001</v>
      </c>
    </row>
    <row r="330" spans="2:5" x14ac:dyDescent="0.2">
      <c r="B330" t="s">
        <v>4</v>
      </c>
      <c r="C330" s="68"/>
      <c r="E330" s="8">
        <f>C324*C326</f>
        <v>301.56</v>
      </c>
    </row>
    <row r="331" spans="2:5" x14ac:dyDescent="0.2">
      <c r="B331" t="s">
        <v>5</v>
      </c>
      <c r="C331" s="68"/>
      <c r="E331" s="8">
        <v>588.75</v>
      </c>
    </row>
    <row r="332" spans="2:5" x14ac:dyDescent="0.2">
      <c r="B332" t="s">
        <v>6</v>
      </c>
      <c r="C332" s="68"/>
      <c r="E332" s="8">
        <v>332.18</v>
      </c>
    </row>
    <row r="333" spans="2:5" x14ac:dyDescent="0.2">
      <c r="B333" t="s">
        <v>7</v>
      </c>
      <c r="C333" s="68"/>
      <c r="E333" s="8">
        <v>283.52999999999997</v>
      </c>
    </row>
    <row r="334" spans="2:5" x14ac:dyDescent="0.2">
      <c r="B334" t="s">
        <v>8</v>
      </c>
      <c r="C334" s="68"/>
      <c r="E334" s="8">
        <v>21.82</v>
      </c>
    </row>
    <row r="335" spans="2:5" x14ac:dyDescent="0.2">
      <c r="B335" t="s">
        <v>9</v>
      </c>
      <c r="C335" s="68"/>
      <c r="E335" s="8">
        <v>362.40999999999997</v>
      </c>
    </row>
    <row r="336" spans="2:5" ht="14.25" x14ac:dyDescent="0.2">
      <c r="B336" s="9"/>
      <c r="C336" s="68"/>
      <c r="E336" s="10">
        <f>SUM(E329:E335)</f>
        <v>3010.4</v>
      </c>
    </row>
    <row r="337" spans="2:5" x14ac:dyDescent="0.2">
      <c r="C337" s="68"/>
    </row>
    <row r="338" spans="2:5" x14ac:dyDescent="0.2">
      <c r="B338" s="7" t="s">
        <v>10</v>
      </c>
      <c r="C338" s="68"/>
    </row>
    <row r="339" spans="2:5" x14ac:dyDescent="0.2">
      <c r="B339" s="11" t="s">
        <v>11</v>
      </c>
      <c r="C339" s="69">
        <v>26.580000000000002</v>
      </c>
    </row>
    <row r="341" spans="2:5" x14ac:dyDescent="0.2">
      <c r="B341" t="s">
        <v>3</v>
      </c>
      <c r="E341" s="8">
        <v>691.21</v>
      </c>
    </row>
    <row r="342" spans="2:5" x14ac:dyDescent="0.2">
      <c r="B342" t="s">
        <v>4</v>
      </c>
      <c r="E342" s="8">
        <f>C324*C339</f>
        <v>186.06</v>
      </c>
    </row>
    <row r="343" spans="2:5" x14ac:dyDescent="0.2">
      <c r="B343" t="s">
        <v>5</v>
      </c>
      <c r="E343" s="8">
        <v>588.75</v>
      </c>
    </row>
    <row r="344" spans="2:5" x14ac:dyDescent="0.2">
      <c r="B344" t="s">
        <v>6</v>
      </c>
      <c r="E344" s="8">
        <v>332.18</v>
      </c>
    </row>
    <row r="345" spans="2:5" x14ac:dyDescent="0.2">
      <c r="B345" t="s">
        <v>7</v>
      </c>
      <c r="E345" s="8">
        <v>283.52999999999997</v>
      </c>
    </row>
    <row r="346" spans="2:5" ht="14.25" x14ac:dyDescent="0.2">
      <c r="B346" s="9"/>
      <c r="E346" s="13">
        <f>SUM(E341:E345)</f>
        <v>2081.73</v>
      </c>
    </row>
    <row r="348" spans="2:5" x14ac:dyDescent="0.2">
      <c r="B348" s="14" t="s">
        <v>12</v>
      </c>
    </row>
    <row r="349" spans="2:5" x14ac:dyDescent="0.2">
      <c r="B349" t="s">
        <v>13</v>
      </c>
      <c r="E349" s="8">
        <v>38.83</v>
      </c>
    </row>
    <row r="350" spans="2:5" x14ac:dyDescent="0.2">
      <c r="B350" t="s">
        <v>14</v>
      </c>
      <c r="E350" s="8">
        <v>93.070000000000007</v>
      </c>
    </row>
    <row r="351" spans="2:5" x14ac:dyDescent="0.2">
      <c r="B351" t="s">
        <v>15</v>
      </c>
      <c r="E351" s="8">
        <v>97.100000000000009</v>
      </c>
    </row>
    <row r="352" spans="2:5" x14ac:dyDescent="0.2">
      <c r="B352" t="s">
        <v>16</v>
      </c>
      <c r="E352" s="8">
        <v>132.97999999999999</v>
      </c>
    </row>
    <row r="354" spans="2:9" x14ac:dyDescent="0.2">
      <c r="B354" s="14" t="s">
        <v>17</v>
      </c>
    </row>
    <row r="355" spans="2:9" x14ac:dyDescent="0.2">
      <c r="B355" t="s">
        <v>18</v>
      </c>
      <c r="E355" s="8">
        <v>56.82</v>
      </c>
    </row>
    <row r="356" spans="2:9" x14ac:dyDescent="0.2">
      <c r="B356" t="s">
        <v>19</v>
      </c>
      <c r="E356" s="8">
        <v>18.96</v>
      </c>
    </row>
    <row r="357" spans="2:9" x14ac:dyDescent="0.2">
      <c r="B357" t="s">
        <v>20</v>
      </c>
      <c r="E357" s="8">
        <v>71.02000000000001</v>
      </c>
    </row>
    <row r="358" spans="2:9" x14ac:dyDescent="0.2">
      <c r="B358" t="s">
        <v>21</v>
      </c>
      <c r="E358" s="8">
        <v>23.700000000000003</v>
      </c>
    </row>
    <row r="359" spans="2:9" ht="13.5" thickBot="1" x14ac:dyDescent="0.25"/>
    <row r="360" spans="2:9" ht="16.5" thickTop="1" thickBot="1" x14ac:dyDescent="0.3">
      <c r="B360" s="5" t="s">
        <v>67</v>
      </c>
      <c r="E360" s="15">
        <f>12*E336+2*E346</f>
        <v>40288.26</v>
      </c>
    </row>
    <row r="361" spans="2:9" ht="23.25" thickTop="1" x14ac:dyDescent="0.2">
      <c r="B361" s="16" t="s">
        <v>23</v>
      </c>
    </row>
    <row r="363" spans="2:9" x14ac:dyDescent="0.2">
      <c r="B363" s="17"/>
      <c r="C363" s="17"/>
      <c r="D363" s="17"/>
      <c r="E363" s="17"/>
      <c r="F363" s="17"/>
      <c r="G363" s="17"/>
      <c r="H363" s="17"/>
      <c r="I363" s="17"/>
    </row>
    <row r="365" spans="2:9" ht="22.5" customHeight="1" x14ac:dyDescent="0.3">
      <c r="B365" s="81" t="s">
        <v>66</v>
      </c>
      <c r="C365" s="82"/>
    </row>
    <row r="367" spans="2:9" x14ac:dyDescent="0.2">
      <c r="B367" s="2" t="s">
        <v>0</v>
      </c>
      <c r="C367" s="78">
        <v>6</v>
      </c>
    </row>
    <row r="368" spans="2:9" x14ac:dyDescent="0.2">
      <c r="B368" s="2"/>
      <c r="C368" s="68"/>
    </row>
    <row r="369" spans="2:5" x14ac:dyDescent="0.2">
      <c r="B369" s="5" t="s">
        <v>1</v>
      </c>
      <c r="C369" s="67">
        <v>42.65</v>
      </c>
    </row>
    <row r="370" spans="2:5" x14ac:dyDescent="0.2">
      <c r="B370" s="2"/>
      <c r="C370" s="68"/>
    </row>
    <row r="371" spans="2:5" x14ac:dyDescent="0.2">
      <c r="B371" s="7" t="s">
        <v>2</v>
      </c>
      <c r="C371" s="68"/>
    </row>
    <row r="372" spans="2:5" x14ac:dyDescent="0.2">
      <c r="B372" t="s">
        <v>3</v>
      </c>
      <c r="C372" s="68"/>
      <c r="E372" s="8">
        <v>1109.05</v>
      </c>
    </row>
    <row r="373" spans="2:5" x14ac:dyDescent="0.2">
      <c r="B373" t="s">
        <v>4</v>
      </c>
      <c r="C373" s="68"/>
      <c r="E373" s="8">
        <f>C367*C369</f>
        <v>255.89999999999998</v>
      </c>
    </row>
    <row r="374" spans="2:5" x14ac:dyDescent="0.2">
      <c r="B374" t="s">
        <v>5</v>
      </c>
      <c r="C374" s="68"/>
      <c r="E374" s="8">
        <v>582.91999999999996</v>
      </c>
    </row>
    <row r="375" spans="2:5" x14ac:dyDescent="0.2">
      <c r="B375" t="s">
        <v>6</v>
      </c>
      <c r="C375" s="68"/>
      <c r="E375" s="8">
        <v>328.89</v>
      </c>
    </row>
    <row r="376" spans="2:5" x14ac:dyDescent="0.2">
      <c r="B376" t="s">
        <v>7</v>
      </c>
      <c r="C376" s="68"/>
      <c r="E376" s="8">
        <v>280.72000000000003</v>
      </c>
    </row>
    <row r="377" spans="2:5" x14ac:dyDescent="0.2">
      <c r="B377" t="s">
        <v>8</v>
      </c>
      <c r="C377" s="68"/>
      <c r="E377" s="8">
        <v>21.6</v>
      </c>
    </row>
    <row r="378" spans="2:5" x14ac:dyDescent="0.2">
      <c r="B378" t="s">
        <v>9</v>
      </c>
      <c r="C378" s="68"/>
      <c r="E378" s="8">
        <v>358.82</v>
      </c>
    </row>
    <row r="379" spans="2:5" ht="14.25" x14ac:dyDescent="0.2">
      <c r="B379" s="9"/>
      <c r="C379" s="68"/>
      <c r="E379" s="10">
        <f>SUM(E372:E378)</f>
        <v>2937.8999999999996</v>
      </c>
    </row>
    <row r="380" spans="2:5" x14ac:dyDescent="0.2">
      <c r="C380" s="68"/>
    </row>
    <row r="381" spans="2:5" x14ac:dyDescent="0.2">
      <c r="B381" s="7" t="s">
        <v>10</v>
      </c>
      <c r="C381" s="68"/>
    </row>
    <row r="382" spans="2:5" x14ac:dyDescent="0.2">
      <c r="B382" s="11" t="s">
        <v>11</v>
      </c>
      <c r="C382" s="69">
        <v>26.31</v>
      </c>
    </row>
    <row r="384" spans="2:5" x14ac:dyDescent="0.2">
      <c r="B384" t="s">
        <v>3</v>
      </c>
      <c r="E384" s="8">
        <v>684.36</v>
      </c>
    </row>
    <row r="385" spans="2:5" x14ac:dyDescent="0.2">
      <c r="B385" t="s">
        <v>4</v>
      </c>
      <c r="E385" s="8">
        <f>C367*C382</f>
        <v>157.85999999999999</v>
      </c>
    </row>
    <row r="386" spans="2:5" x14ac:dyDescent="0.2">
      <c r="B386" t="s">
        <v>5</v>
      </c>
      <c r="E386" s="8">
        <v>582.91999999999996</v>
      </c>
    </row>
    <row r="387" spans="2:5" x14ac:dyDescent="0.2">
      <c r="B387" t="s">
        <v>6</v>
      </c>
      <c r="E387" s="8">
        <v>328.89</v>
      </c>
    </row>
    <row r="388" spans="2:5" x14ac:dyDescent="0.2">
      <c r="B388" t="s">
        <v>7</v>
      </c>
      <c r="E388" s="8">
        <v>280.72000000000003</v>
      </c>
    </row>
    <row r="389" spans="2:5" ht="14.25" x14ac:dyDescent="0.2">
      <c r="B389" s="9"/>
      <c r="E389" s="13">
        <f>SUM(E384:E388)</f>
        <v>2034.7499999999998</v>
      </c>
    </row>
    <row r="391" spans="2:5" x14ac:dyDescent="0.2">
      <c r="B391" s="14" t="s">
        <v>12</v>
      </c>
    </row>
    <row r="392" spans="2:5" x14ac:dyDescent="0.2">
      <c r="B392" t="s">
        <v>13</v>
      </c>
      <c r="E392" s="8">
        <v>38.44</v>
      </c>
    </row>
    <row r="393" spans="2:5" x14ac:dyDescent="0.2">
      <c r="B393" t="s">
        <v>14</v>
      </c>
      <c r="E393" s="8">
        <v>92.14</v>
      </c>
    </row>
    <row r="394" spans="2:5" x14ac:dyDescent="0.2">
      <c r="B394" t="s">
        <v>15</v>
      </c>
      <c r="E394" s="8">
        <v>96.13</v>
      </c>
    </row>
    <row r="395" spans="2:5" x14ac:dyDescent="0.2">
      <c r="B395" t="s">
        <v>16</v>
      </c>
      <c r="E395" s="8">
        <v>131.66</v>
      </c>
    </row>
    <row r="397" spans="2:5" x14ac:dyDescent="0.2">
      <c r="B397" s="14" t="s">
        <v>17</v>
      </c>
    </row>
    <row r="398" spans="2:5" x14ac:dyDescent="0.2">
      <c r="B398" t="s">
        <v>18</v>
      </c>
      <c r="E398" s="8">
        <v>56.25</v>
      </c>
    </row>
    <row r="399" spans="2:5" x14ac:dyDescent="0.2">
      <c r="B399" t="s">
        <v>19</v>
      </c>
      <c r="E399" s="8">
        <v>18.77</v>
      </c>
    </row>
    <row r="400" spans="2:5" x14ac:dyDescent="0.2">
      <c r="B400" t="s">
        <v>20</v>
      </c>
      <c r="E400" s="8">
        <v>70.31</v>
      </c>
    </row>
    <row r="401" spans="2:9" x14ac:dyDescent="0.2">
      <c r="B401" t="s">
        <v>21</v>
      </c>
      <c r="E401" s="8">
        <v>23.46</v>
      </c>
    </row>
    <row r="402" spans="2:9" ht="13.5" thickBot="1" x14ac:dyDescent="0.25"/>
    <row r="403" spans="2:9" ht="16.5" thickTop="1" thickBot="1" x14ac:dyDescent="0.3">
      <c r="B403" s="5" t="s">
        <v>68</v>
      </c>
      <c r="E403" s="15">
        <f>12*E379+2*E389</f>
        <v>39324.299999999996</v>
      </c>
    </row>
    <row r="404" spans="2:9" ht="23.25" thickTop="1" x14ac:dyDescent="0.2">
      <c r="B404" s="16" t="s">
        <v>23</v>
      </c>
    </row>
    <row r="406" spans="2:9" x14ac:dyDescent="0.2">
      <c r="B406" s="17"/>
      <c r="C406" s="17"/>
      <c r="D406" s="17"/>
      <c r="E406" s="17"/>
      <c r="F406" s="17"/>
      <c r="G406" s="17"/>
      <c r="H406" s="17"/>
      <c r="I406" s="17"/>
    </row>
    <row r="408" spans="2:9" ht="20.25" x14ac:dyDescent="0.3">
      <c r="B408" s="1" t="s">
        <v>24</v>
      </c>
    </row>
    <row r="410" spans="2:9" x14ac:dyDescent="0.2">
      <c r="B410" s="2" t="s">
        <v>0</v>
      </c>
      <c r="C410" s="79">
        <v>5</v>
      </c>
    </row>
    <row r="411" spans="2:9" x14ac:dyDescent="0.2">
      <c r="B411" s="2"/>
      <c r="C411" s="68"/>
    </row>
    <row r="412" spans="2:9" x14ac:dyDescent="0.2">
      <c r="B412" s="5" t="s">
        <v>25</v>
      </c>
      <c r="C412" s="67">
        <v>42.65</v>
      </c>
    </row>
    <row r="413" spans="2:9" x14ac:dyDescent="0.2">
      <c r="B413" s="2"/>
      <c r="C413" s="68"/>
    </row>
    <row r="414" spans="2:9" x14ac:dyDescent="0.2">
      <c r="B414" s="19" t="s">
        <v>2</v>
      </c>
      <c r="C414" s="68"/>
      <c r="D414" s="20"/>
      <c r="E414" s="21" t="s">
        <v>24</v>
      </c>
      <c r="F414" s="22"/>
      <c r="G414" s="20"/>
      <c r="H414" s="22"/>
      <c r="I414" s="22"/>
    </row>
    <row r="415" spans="2:9" x14ac:dyDescent="0.2">
      <c r="B415" t="s">
        <v>3</v>
      </c>
      <c r="C415" s="68"/>
      <c r="E415" s="23">
        <v>1109.05</v>
      </c>
      <c r="F415" s="8"/>
      <c r="G415" s="24"/>
      <c r="H415" s="25"/>
      <c r="I415" s="26"/>
    </row>
    <row r="416" spans="2:9" x14ac:dyDescent="0.2">
      <c r="B416" t="s">
        <v>4</v>
      </c>
      <c r="C416" s="68"/>
      <c r="E416" s="23">
        <f>C410*C412</f>
        <v>213.25</v>
      </c>
      <c r="F416" s="8"/>
      <c r="G416" s="24"/>
      <c r="H416" s="25"/>
      <c r="I416" s="26"/>
    </row>
    <row r="417" spans="2:9" x14ac:dyDescent="0.2">
      <c r="B417" t="s">
        <v>5</v>
      </c>
      <c r="C417" s="68"/>
      <c r="E417" s="23">
        <v>582.91999999999996</v>
      </c>
      <c r="F417" s="8"/>
      <c r="G417" s="24"/>
      <c r="H417" s="25"/>
      <c r="I417" s="26"/>
    </row>
    <row r="418" spans="2:9" x14ac:dyDescent="0.2">
      <c r="B418" t="s">
        <v>6</v>
      </c>
      <c r="C418" s="68"/>
      <c r="E418" s="23">
        <v>328.89</v>
      </c>
      <c r="F418" s="8"/>
      <c r="G418" s="24"/>
      <c r="H418" s="25"/>
      <c r="I418" s="26"/>
    </row>
    <row r="419" spans="2:9" x14ac:dyDescent="0.2">
      <c r="B419" t="s">
        <v>7</v>
      </c>
      <c r="C419" s="68"/>
      <c r="E419" s="23">
        <v>280.72000000000003</v>
      </c>
      <c r="F419" s="8"/>
      <c r="G419" s="24"/>
      <c r="H419" s="25"/>
      <c r="I419" s="26"/>
    </row>
    <row r="420" spans="2:9" x14ac:dyDescent="0.2">
      <c r="B420" t="s">
        <v>8</v>
      </c>
      <c r="C420" s="68"/>
      <c r="E420" s="23">
        <v>21.6</v>
      </c>
      <c r="F420" s="8"/>
      <c r="G420" s="24"/>
      <c r="H420" s="25"/>
      <c r="I420" s="26"/>
    </row>
    <row r="421" spans="2:9" x14ac:dyDescent="0.2">
      <c r="B421" t="s">
        <v>9</v>
      </c>
      <c r="C421" s="68"/>
      <c r="E421" s="23">
        <v>358.82</v>
      </c>
      <c r="F421" s="8"/>
      <c r="G421" s="24"/>
      <c r="H421" s="25"/>
      <c r="I421" s="26"/>
    </row>
    <row r="422" spans="2:9" ht="15" x14ac:dyDescent="0.25">
      <c r="B422" s="9"/>
      <c r="C422" s="80"/>
      <c r="D422" s="9"/>
      <c r="E422" s="27">
        <f>SUM(E415:E421)</f>
        <v>2895.25</v>
      </c>
      <c r="F422" s="28"/>
      <c r="G422" s="29"/>
      <c r="H422" s="30"/>
      <c r="I422" s="30"/>
    </row>
    <row r="423" spans="2:9" x14ac:dyDescent="0.2">
      <c r="C423" s="68"/>
    </row>
    <row r="424" spans="2:9" x14ac:dyDescent="0.2">
      <c r="B424" s="5" t="s">
        <v>26</v>
      </c>
      <c r="C424" s="67">
        <v>26.31</v>
      </c>
      <c r="D424" s="5"/>
      <c r="E424" s="5" t="s">
        <v>27</v>
      </c>
      <c r="F424" s="6">
        <v>684.36</v>
      </c>
    </row>
    <row r="426" spans="2:9" x14ac:dyDescent="0.2">
      <c r="B426" s="31" t="s">
        <v>10</v>
      </c>
      <c r="D426" s="20"/>
      <c r="E426" s="32" t="s">
        <v>28</v>
      </c>
      <c r="F426" s="22" t="s">
        <v>29</v>
      </c>
      <c r="G426" s="22"/>
      <c r="H426" s="22"/>
      <c r="I426" s="22"/>
    </row>
    <row r="427" spans="2:9" x14ac:dyDescent="0.2">
      <c r="B427" t="s">
        <v>3</v>
      </c>
      <c r="E427" s="8">
        <v>684.36</v>
      </c>
      <c r="F427" s="33">
        <v>0</v>
      </c>
      <c r="H427" s="25"/>
      <c r="I427" s="26"/>
    </row>
    <row r="428" spans="2:9" x14ac:dyDescent="0.2">
      <c r="B428" t="s">
        <v>4</v>
      </c>
      <c r="E428" s="8">
        <f>C410*C424</f>
        <v>131.54999999999998</v>
      </c>
      <c r="F428" s="33">
        <v>0</v>
      </c>
      <c r="H428" s="25"/>
      <c r="I428" s="26"/>
    </row>
    <row r="429" spans="2:9" x14ac:dyDescent="0.2">
      <c r="B429" t="s">
        <v>5</v>
      </c>
      <c r="E429" s="8">
        <v>582.91999999999996</v>
      </c>
      <c r="F429" s="33">
        <v>0</v>
      </c>
      <c r="H429" s="25"/>
      <c r="I429" s="26"/>
    </row>
    <row r="430" spans="2:9" ht="14.25" x14ac:dyDescent="0.2">
      <c r="B430" t="s">
        <v>6</v>
      </c>
      <c r="C430" s="9"/>
      <c r="E430" s="8">
        <v>328.89</v>
      </c>
      <c r="F430" s="33">
        <v>0</v>
      </c>
      <c r="H430" s="25"/>
      <c r="I430" s="26"/>
    </row>
    <row r="431" spans="2:9" x14ac:dyDescent="0.2">
      <c r="B431" t="s">
        <v>7</v>
      </c>
      <c r="E431" s="8">
        <v>280.72000000000003</v>
      </c>
      <c r="F431" s="33">
        <v>0</v>
      </c>
      <c r="H431" s="25"/>
      <c r="I431" s="26"/>
    </row>
    <row r="432" spans="2:9" ht="15" x14ac:dyDescent="0.25">
      <c r="B432" s="9"/>
      <c r="D432" s="9"/>
      <c r="E432" s="28">
        <f>SUM(E427:E431)</f>
        <v>2008.4399999999998</v>
      </c>
      <c r="F432" s="34">
        <f>SUM(F427:F431)</f>
        <v>0</v>
      </c>
      <c r="G432" s="9"/>
      <c r="H432" s="9"/>
      <c r="I432" s="30"/>
    </row>
    <row r="434" spans="2:9" x14ac:dyDescent="0.2">
      <c r="B434" s="14" t="s">
        <v>12</v>
      </c>
      <c r="D434" s="20"/>
      <c r="E434" s="32" t="s">
        <v>24</v>
      </c>
      <c r="F434" s="22"/>
      <c r="G434" s="22"/>
      <c r="H434" s="22"/>
      <c r="I434" s="22"/>
    </row>
    <row r="435" spans="2:9" x14ac:dyDescent="0.2">
      <c r="B435" t="s">
        <v>13</v>
      </c>
      <c r="E435" s="8">
        <v>38.44</v>
      </c>
      <c r="F435" s="8"/>
      <c r="G435" s="36"/>
      <c r="H435" s="25"/>
      <c r="I435" s="26"/>
    </row>
    <row r="436" spans="2:9" x14ac:dyDescent="0.2">
      <c r="B436" t="s">
        <v>14</v>
      </c>
      <c r="E436" s="8">
        <v>92.14</v>
      </c>
      <c r="F436" s="8"/>
      <c r="G436" s="36"/>
      <c r="H436" s="25"/>
      <c r="I436" s="26"/>
    </row>
    <row r="437" spans="2:9" x14ac:dyDescent="0.2">
      <c r="B437" t="s">
        <v>15</v>
      </c>
      <c r="E437" s="8">
        <v>96.13</v>
      </c>
      <c r="F437" s="8"/>
      <c r="G437" s="36"/>
      <c r="H437" s="25"/>
      <c r="I437" s="26"/>
    </row>
    <row r="438" spans="2:9" x14ac:dyDescent="0.2">
      <c r="B438" t="s">
        <v>16</v>
      </c>
      <c r="E438" s="8">
        <v>131.66</v>
      </c>
      <c r="F438" s="8"/>
      <c r="G438" s="36"/>
      <c r="H438" s="25"/>
      <c r="I438" s="26"/>
    </row>
    <row r="440" spans="2:9" x14ac:dyDescent="0.2">
      <c r="B440" s="14" t="s">
        <v>17</v>
      </c>
      <c r="D440" s="20"/>
      <c r="E440" s="32" t="s">
        <v>24</v>
      </c>
      <c r="F440" s="22"/>
      <c r="G440" s="22"/>
      <c r="H440" s="22"/>
      <c r="I440" s="22"/>
    </row>
    <row r="441" spans="2:9" x14ac:dyDescent="0.2">
      <c r="B441" t="s">
        <v>18</v>
      </c>
      <c r="E441" s="8">
        <v>56.25</v>
      </c>
      <c r="F441" s="8"/>
      <c r="H441" s="25"/>
      <c r="I441" s="26"/>
    </row>
    <row r="442" spans="2:9" x14ac:dyDescent="0.2">
      <c r="B442" t="s">
        <v>19</v>
      </c>
      <c r="E442" s="8">
        <v>18.77</v>
      </c>
      <c r="F442" s="8"/>
      <c r="H442" s="25"/>
      <c r="I442" s="26"/>
    </row>
    <row r="443" spans="2:9" x14ac:dyDescent="0.2">
      <c r="B443" t="s">
        <v>20</v>
      </c>
      <c r="E443" s="8">
        <v>70.31</v>
      </c>
      <c r="F443" s="8"/>
      <c r="H443" s="25"/>
      <c r="I443" s="26"/>
    </row>
    <row r="444" spans="2:9" x14ac:dyDescent="0.2">
      <c r="B444" t="s">
        <v>21</v>
      </c>
      <c r="E444" s="8">
        <v>23.46</v>
      </c>
      <c r="F444" s="37"/>
      <c r="H444" s="25"/>
      <c r="I444" s="26"/>
    </row>
    <row r="445" spans="2:9" ht="13.5" thickBot="1" x14ac:dyDescent="0.25"/>
    <row r="446" spans="2:9" ht="16.5" thickTop="1" thickBot="1" x14ac:dyDescent="0.3">
      <c r="B446" s="5" t="s">
        <v>30</v>
      </c>
      <c r="E446" s="15">
        <f>12*E422+2*E432</f>
        <v>38759.879999999997</v>
      </c>
    </row>
    <row r="447" spans="2:9" ht="24" thickTop="1" thickBot="1" x14ac:dyDescent="0.25">
      <c r="B447" s="16" t="s">
        <v>23</v>
      </c>
      <c r="E447" s="70"/>
    </row>
    <row r="448" spans="2:9" ht="13.5" thickTop="1" x14ac:dyDescent="0.2">
      <c r="E448" s="70"/>
      <c r="F448" s="39" t="s">
        <v>31</v>
      </c>
      <c r="G448" s="40">
        <f>E451/E446</f>
        <v>0.94818250211300981</v>
      </c>
      <c r="H448" s="41" t="s">
        <v>32</v>
      </c>
    </row>
    <row r="449" spans="2:11" ht="13.5" thickBot="1" x14ac:dyDescent="0.25">
      <c r="E449" s="70"/>
      <c r="F449" s="42">
        <f>E446-E451</f>
        <v>2008.4399999999951</v>
      </c>
      <c r="G449" s="43"/>
      <c r="H449" s="44">
        <f>1-G448</f>
        <v>5.1817497886990194E-2</v>
      </c>
    </row>
    <row r="450" spans="2:11" ht="14.25" thickTop="1" thickBot="1" x14ac:dyDescent="0.25">
      <c r="E450" s="70"/>
    </row>
    <row r="451" spans="2:11" ht="16.5" thickTop="1" thickBot="1" x14ac:dyDescent="0.3">
      <c r="B451" s="11" t="s">
        <v>33</v>
      </c>
      <c r="C451" s="11"/>
      <c r="D451" s="11"/>
      <c r="E451" s="45">
        <f>12*E422+E432</f>
        <v>36751.440000000002</v>
      </c>
      <c r="K451" s="36"/>
    </row>
    <row r="452" spans="2:11" ht="23.25" thickTop="1" x14ac:dyDescent="0.2">
      <c r="B452" s="16" t="s">
        <v>23</v>
      </c>
    </row>
    <row r="453" spans="2:11" x14ac:dyDescent="0.2">
      <c r="K453" s="46"/>
    </row>
    <row r="454" spans="2:11" hidden="1" x14ac:dyDescent="0.2">
      <c r="C454" s="26">
        <f>E446/1568</f>
        <v>24.719311224489793</v>
      </c>
      <c r="D454" s="26">
        <f>E446/1680</f>
        <v>23.071357142857142</v>
      </c>
      <c r="E454" s="26">
        <f>E451/1680</f>
        <v>21.875857142857143</v>
      </c>
      <c r="F454">
        <f>E454/C454</f>
        <v>0.88497033530547575</v>
      </c>
      <c r="G454">
        <f>D454/C454</f>
        <v>0.93333333333333335</v>
      </c>
      <c r="H454">
        <f>E451/E558</f>
        <v>0.8830375493700765</v>
      </c>
      <c r="K454" s="46"/>
    </row>
    <row r="455" spans="2:11" ht="13.5" thickBot="1" x14ac:dyDescent="0.25">
      <c r="C455" s="26"/>
      <c r="D455" s="26"/>
      <c r="E455" s="26"/>
      <c r="K455" s="46"/>
    </row>
    <row r="456" spans="2:11" ht="15.75" thickTop="1" x14ac:dyDescent="0.25">
      <c r="B456" s="47" t="s">
        <v>34</v>
      </c>
      <c r="C456" s="48" t="s">
        <v>35</v>
      </c>
      <c r="D456" s="49" t="s">
        <v>36</v>
      </c>
      <c r="E456" s="50"/>
      <c r="F456" s="50"/>
      <c r="G456" s="51"/>
      <c r="H456" s="52">
        <f>1-G454</f>
        <v>6.6666666666666652E-2</v>
      </c>
      <c r="K456" s="46"/>
    </row>
    <row r="457" spans="2:11" ht="15" x14ac:dyDescent="0.25">
      <c r="B457" s="47" t="s">
        <v>37</v>
      </c>
      <c r="C457" s="53"/>
      <c r="D457" s="54"/>
      <c r="E457" s="54"/>
      <c r="F457" s="54"/>
      <c r="G457" s="54"/>
      <c r="H457" s="55"/>
      <c r="K457" s="46"/>
    </row>
    <row r="458" spans="2:11" ht="15.75" thickBot="1" x14ac:dyDescent="0.3">
      <c r="B458" s="47" t="s">
        <v>38</v>
      </c>
      <c r="C458" s="56" t="s">
        <v>39</v>
      </c>
      <c r="D458" s="57" t="s">
        <v>40</v>
      </c>
      <c r="E458" s="58"/>
      <c r="F458" s="58"/>
      <c r="G458" s="59"/>
      <c r="H458" s="60">
        <f>1-F454</f>
        <v>0.11502966469452425</v>
      </c>
      <c r="K458" s="46"/>
    </row>
    <row r="459" spans="2:11" ht="13.5" thickTop="1" x14ac:dyDescent="0.2"/>
    <row r="461" spans="2:11" ht="13.5" thickBot="1" x14ac:dyDescent="0.25"/>
    <row r="462" spans="2:11" s="65" customFormat="1" ht="21.75" thickTop="1" thickBot="1" x14ac:dyDescent="0.35">
      <c r="B462" s="61" t="s">
        <v>41</v>
      </c>
      <c r="C462" s="62"/>
      <c r="D462" s="62"/>
      <c r="E462" s="62"/>
      <c r="F462" s="63">
        <f>E558-E451</f>
        <v>4867.9000000000015</v>
      </c>
      <c r="G462" s="62"/>
      <c r="H462" s="64">
        <f>1-H454</f>
        <v>0.1169624506299235</v>
      </c>
    </row>
    <row r="463" spans="2:11" ht="13.5" thickTop="1" x14ac:dyDescent="0.2"/>
    <row r="464" spans="2:11" x14ac:dyDescent="0.2">
      <c r="B464" s="17"/>
      <c r="C464" s="17"/>
      <c r="D464" s="17"/>
      <c r="E464" s="17"/>
      <c r="F464" s="17"/>
      <c r="G464" s="17"/>
      <c r="H464" s="17"/>
      <c r="I464" s="17"/>
    </row>
    <row r="466" spans="2:5" ht="22.5" customHeight="1" x14ac:dyDescent="0.3">
      <c r="B466" s="1" t="s">
        <v>42</v>
      </c>
    </row>
    <row r="468" spans="2:5" x14ac:dyDescent="0.2">
      <c r="B468" s="2" t="s">
        <v>0</v>
      </c>
      <c r="C468" s="78">
        <v>5</v>
      </c>
    </row>
    <row r="469" spans="2:5" x14ac:dyDescent="0.2">
      <c r="B469" s="2"/>
      <c r="C469" s="68"/>
    </row>
    <row r="470" spans="2:5" x14ac:dyDescent="0.2">
      <c r="B470" s="5" t="s">
        <v>1</v>
      </c>
      <c r="C470" s="67">
        <v>42.65</v>
      </c>
    </row>
    <row r="471" spans="2:5" x14ac:dyDescent="0.2">
      <c r="B471" s="2"/>
      <c r="C471" s="68"/>
    </row>
    <row r="472" spans="2:5" x14ac:dyDescent="0.2">
      <c r="B472" s="7" t="s">
        <v>2</v>
      </c>
      <c r="C472" s="68"/>
    </row>
    <row r="473" spans="2:5" x14ac:dyDescent="0.2">
      <c r="B473" t="s">
        <v>3</v>
      </c>
      <c r="C473" s="68"/>
      <c r="E473" s="8">
        <v>1109.05</v>
      </c>
    </row>
    <row r="474" spans="2:5" x14ac:dyDescent="0.2">
      <c r="B474" t="s">
        <v>4</v>
      </c>
      <c r="C474" s="68"/>
      <c r="E474" s="8">
        <f>C468*C470</f>
        <v>213.25</v>
      </c>
    </row>
    <row r="475" spans="2:5" x14ac:dyDescent="0.2">
      <c r="B475" t="s">
        <v>5</v>
      </c>
      <c r="C475" s="68"/>
      <c r="E475" s="8">
        <v>582.91999999999996</v>
      </c>
    </row>
    <row r="476" spans="2:5" x14ac:dyDescent="0.2">
      <c r="B476" t="s">
        <v>6</v>
      </c>
      <c r="C476" s="68"/>
      <c r="E476" s="8">
        <v>328.89</v>
      </c>
    </row>
    <row r="477" spans="2:5" x14ac:dyDescent="0.2">
      <c r="B477" t="s">
        <v>7</v>
      </c>
      <c r="C477" s="68"/>
      <c r="E477" s="8">
        <v>280.72000000000003</v>
      </c>
    </row>
    <row r="478" spans="2:5" x14ac:dyDescent="0.2">
      <c r="B478" t="s">
        <v>8</v>
      </c>
      <c r="C478" s="68"/>
      <c r="E478" s="8">
        <v>21.6</v>
      </c>
    </row>
    <row r="479" spans="2:5" x14ac:dyDescent="0.2">
      <c r="B479" t="s">
        <v>9</v>
      </c>
      <c r="C479" s="68"/>
      <c r="E479" s="8">
        <v>358.82</v>
      </c>
    </row>
    <row r="480" spans="2:5" ht="14.25" x14ac:dyDescent="0.2">
      <c r="B480" s="9"/>
      <c r="C480" s="68"/>
      <c r="E480" s="10">
        <f>SUM(E473:E479)</f>
        <v>2895.25</v>
      </c>
    </row>
    <row r="481" spans="2:5" x14ac:dyDescent="0.2">
      <c r="C481" s="68"/>
    </row>
    <row r="482" spans="2:5" x14ac:dyDescent="0.2">
      <c r="B482" s="7" t="s">
        <v>10</v>
      </c>
      <c r="C482" s="68"/>
    </row>
    <row r="483" spans="2:5" x14ac:dyDescent="0.2">
      <c r="B483" s="11" t="s">
        <v>11</v>
      </c>
      <c r="C483" s="69">
        <v>26.31</v>
      </c>
    </row>
    <row r="485" spans="2:5" x14ac:dyDescent="0.2">
      <c r="B485" t="s">
        <v>3</v>
      </c>
      <c r="E485" s="8">
        <v>684.36</v>
      </c>
    </row>
    <row r="486" spans="2:5" x14ac:dyDescent="0.2">
      <c r="B486" t="s">
        <v>4</v>
      </c>
      <c r="E486" s="8">
        <f>C468*C483</f>
        <v>131.54999999999998</v>
      </c>
    </row>
    <row r="487" spans="2:5" x14ac:dyDescent="0.2">
      <c r="B487" t="s">
        <v>5</v>
      </c>
      <c r="E487" s="8">
        <v>582.91999999999996</v>
      </c>
    </row>
    <row r="488" spans="2:5" x14ac:dyDescent="0.2">
      <c r="B488" t="s">
        <v>6</v>
      </c>
      <c r="E488" s="8">
        <v>328.89</v>
      </c>
    </row>
    <row r="489" spans="2:5" x14ac:dyDescent="0.2">
      <c r="B489" t="s">
        <v>7</v>
      </c>
      <c r="E489" s="8">
        <v>280.72000000000003</v>
      </c>
    </row>
    <row r="490" spans="2:5" ht="14.25" x14ac:dyDescent="0.2">
      <c r="B490" s="9"/>
      <c r="E490" s="13">
        <f>SUM(E485:E489)</f>
        <v>2008.4399999999998</v>
      </c>
    </row>
    <row r="492" spans="2:5" x14ac:dyDescent="0.2">
      <c r="B492" s="14" t="s">
        <v>12</v>
      </c>
    </row>
    <row r="493" spans="2:5" x14ac:dyDescent="0.2">
      <c r="B493" t="s">
        <v>13</v>
      </c>
      <c r="E493" s="8">
        <v>38.44</v>
      </c>
    </row>
    <row r="494" spans="2:5" x14ac:dyDescent="0.2">
      <c r="B494" t="s">
        <v>14</v>
      </c>
      <c r="E494" s="8">
        <v>92.14</v>
      </c>
    </row>
    <row r="495" spans="2:5" x14ac:dyDescent="0.2">
      <c r="B495" t="s">
        <v>15</v>
      </c>
      <c r="E495" s="8">
        <v>96.13</v>
      </c>
    </row>
    <row r="496" spans="2:5" x14ac:dyDescent="0.2">
      <c r="B496" t="s">
        <v>16</v>
      </c>
      <c r="E496" s="8">
        <v>131.66</v>
      </c>
    </row>
    <row r="498" spans="2:9" x14ac:dyDescent="0.2">
      <c r="B498" s="14" t="s">
        <v>17</v>
      </c>
    </row>
    <row r="499" spans="2:9" x14ac:dyDescent="0.2">
      <c r="B499" t="s">
        <v>18</v>
      </c>
      <c r="E499" s="8">
        <v>56.25</v>
      </c>
    </row>
    <row r="500" spans="2:9" x14ac:dyDescent="0.2">
      <c r="B500" t="s">
        <v>19</v>
      </c>
      <c r="E500" s="8">
        <v>18.77</v>
      </c>
    </row>
    <row r="501" spans="2:9" x14ac:dyDescent="0.2">
      <c r="B501" t="s">
        <v>20</v>
      </c>
      <c r="E501" s="8">
        <v>70.31</v>
      </c>
    </row>
    <row r="502" spans="2:9" x14ac:dyDescent="0.2">
      <c r="B502" t="s">
        <v>21</v>
      </c>
      <c r="E502" s="8">
        <v>23.46</v>
      </c>
    </row>
    <row r="503" spans="2:9" ht="13.5" thickBot="1" x14ac:dyDescent="0.25"/>
    <row r="504" spans="2:9" ht="16.5" thickTop="1" thickBot="1" x14ac:dyDescent="0.3">
      <c r="B504" s="5" t="s">
        <v>43</v>
      </c>
      <c r="E504" s="15">
        <f>12*E480+2*E490</f>
        <v>38759.879999999997</v>
      </c>
    </row>
    <row r="505" spans="2:9" ht="23.25" thickTop="1" x14ac:dyDescent="0.2">
      <c r="B505" s="16" t="s">
        <v>23</v>
      </c>
    </row>
    <row r="507" spans="2:9" ht="13.5" thickBot="1" x14ac:dyDescent="0.25"/>
    <row r="508" spans="2:9" ht="16.5" thickTop="1" thickBot="1" x14ac:dyDescent="0.3">
      <c r="B508" s="11" t="s">
        <v>44</v>
      </c>
      <c r="C508" s="11"/>
      <c r="E508" s="45">
        <f>E563-E504</f>
        <v>1223.1700000000055</v>
      </c>
    </row>
    <row r="509" spans="2:9" ht="52.5" customHeight="1" thickTop="1" x14ac:dyDescent="0.2">
      <c r="B509" s="16" t="s">
        <v>45</v>
      </c>
    </row>
    <row r="512" spans="2:9" x14ac:dyDescent="0.2">
      <c r="B512" s="17"/>
      <c r="C512" s="17"/>
      <c r="D512" s="17"/>
      <c r="E512" s="17"/>
      <c r="F512" s="17"/>
      <c r="G512" s="17"/>
      <c r="H512" s="17"/>
      <c r="I512" s="17"/>
    </row>
    <row r="514" spans="2:9" ht="22.5" customHeight="1" x14ac:dyDescent="0.3">
      <c r="B514" s="1" t="s">
        <v>46</v>
      </c>
    </row>
    <row r="516" spans="2:9" x14ac:dyDescent="0.2">
      <c r="B516" s="2" t="s">
        <v>0</v>
      </c>
      <c r="C516" s="79">
        <v>5</v>
      </c>
    </row>
    <row r="517" spans="2:9" x14ac:dyDescent="0.2">
      <c r="B517" s="2"/>
      <c r="C517" s="68"/>
    </row>
    <row r="518" spans="2:9" x14ac:dyDescent="0.2">
      <c r="B518" s="5" t="s">
        <v>47</v>
      </c>
      <c r="C518" s="67">
        <v>44.65</v>
      </c>
    </row>
    <row r="519" spans="2:9" x14ac:dyDescent="0.2">
      <c r="B519" s="2"/>
      <c r="C519" s="68"/>
    </row>
    <row r="520" spans="2:9" x14ac:dyDescent="0.2">
      <c r="B520" s="11" t="s">
        <v>48</v>
      </c>
      <c r="C520" s="69">
        <v>42.65</v>
      </c>
    </row>
    <row r="522" spans="2:9" s="20" customFormat="1" x14ac:dyDescent="0.2">
      <c r="E522" s="21" t="s">
        <v>49</v>
      </c>
      <c r="F522" s="22" t="s">
        <v>50</v>
      </c>
      <c r="H522" s="22" t="s">
        <v>51</v>
      </c>
      <c r="I522" s="22" t="s">
        <v>52</v>
      </c>
    </row>
    <row r="523" spans="2:9" x14ac:dyDescent="0.2">
      <c r="B523" t="s">
        <v>3</v>
      </c>
      <c r="E523" s="8">
        <v>1161.3</v>
      </c>
      <c r="F523" s="8">
        <v>1109.05</v>
      </c>
      <c r="G523" s="24">
        <f t="shared" ref="G523:G529" si="0">F523/E523</f>
        <v>0.95500731938344963</v>
      </c>
      <c r="H523" s="25">
        <f t="shared" ref="H523:H529" si="1">1-G523</f>
        <v>4.4992680616550373E-2</v>
      </c>
      <c r="I523" s="26">
        <f t="shared" ref="I523:I530" si="2">E523-F523</f>
        <v>52.25</v>
      </c>
    </row>
    <row r="524" spans="2:9" x14ac:dyDescent="0.2">
      <c r="B524" t="s">
        <v>4</v>
      </c>
      <c r="E524" s="8">
        <f>C518*C516</f>
        <v>223.25</v>
      </c>
      <c r="F524" s="8">
        <f>C516*C520</f>
        <v>213.25</v>
      </c>
      <c r="G524" s="24">
        <f t="shared" si="0"/>
        <v>0.95520716685330342</v>
      </c>
      <c r="H524" s="25">
        <f t="shared" si="1"/>
        <v>4.4792833146696576E-2</v>
      </c>
      <c r="I524" s="26">
        <f t="shared" si="2"/>
        <v>10</v>
      </c>
    </row>
    <row r="525" spans="2:9" x14ac:dyDescent="0.2">
      <c r="B525" t="s">
        <v>5</v>
      </c>
      <c r="E525" s="8">
        <v>613.6</v>
      </c>
      <c r="F525" s="8">
        <v>582.91999999999996</v>
      </c>
      <c r="G525" s="24">
        <f t="shared" si="0"/>
        <v>0.94999999999999984</v>
      </c>
      <c r="H525" s="25">
        <f t="shared" si="1"/>
        <v>5.0000000000000155E-2</v>
      </c>
      <c r="I525" s="26">
        <f t="shared" si="2"/>
        <v>30.680000000000064</v>
      </c>
    </row>
    <row r="526" spans="2:9" x14ac:dyDescent="0.2">
      <c r="B526" t="s">
        <v>6</v>
      </c>
      <c r="E526" s="8">
        <v>342.59</v>
      </c>
      <c r="F526" s="8">
        <v>328.89</v>
      </c>
      <c r="G526" s="24">
        <f t="shared" si="0"/>
        <v>0.96001050818762956</v>
      </c>
      <c r="H526" s="25">
        <f t="shared" si="1"/>
        <v>3.9989491812370437E-2</v>
      </c>
      <c r="I526" s="26">
        <f t="shared" si="2"/>
        <v>13.699999999999989</v>
      </c>
    </row>
    <row r="527" spans="2:9" x14ac:dyDescent="0.2">
      <c r="B527" t="s">
        <v>7</v>
      </c>
      <c r="E527" s="8">
        <v>292.41000000000003</v>
      </c>
      <c r="F527" s="8">
        <v>280.72000000000003</v>
      </c>
      <c r="G527" s="24">
        <f t="shared" si="0"/>
        <v>0.96002188707636538</v>
      </c>
      <c r="H527" s="25">
        <f t="shared" si="1"/>
        <v>3.9978112923634623E-2</v>
      </c>
      <c r="I527" s="26">
        <f t="shared" si="2"/>
        <v>11.689999999999998</v>
      </c>
    </row>
    <row r="528" spans="2:9" x14ac:dyDescent="0.2">
      <c r="B528" t="s">
        <v>8</v>
      </c>
      <c r="E528" s="8">
        <v>22.5</v>
      </c>
      <c r="F528" s="8">
        <v>21.6</v>
      </c>
      <c r="G528" s="24">
        <f t="shared" si="0"/>
        <v>0.96000000000000008</v>
      </c>
      <c r="H528" s="25">
        <f t="shared" si="1"/>
        <v>3.9999999999999925E-2</v>
      </c>
      <c r="I528" s="26">
        <f t="shared" si="2"/>
        <v>0.89999999999999858</v>
      </c>
    </row>
    <row r="529" spans="2:9" x14ac:dyDescent="0.2">
      <c r="B529" t="s">
        <v>9</v>
      </c>
      <c r="E529" s="8">
        <v>373.77</v>
      </c>
      <c r="F529" s="8">
        <v>358.82</v>
      </c>
      <c r="G529" s="24">
        <f t="shared" si="0"/>
        <v>0.96000214035369347</v>
      </c>
      <c r="H529" s="25">
        <f t="shared" si="1"/>
        <v>3.9997859646306533E-2</v>
      </c>
      <c r="I529" s="26">
        <f t="shared" si="2"/>
        <v>14.949999999999989</v>
      </c>
    </row>
    <row r="530" spans="2:9" s="9" customFormat="1" ht="15" x14ac:dyDescent="0.25">
      <c r="E530" s="28">
        <f>SUM(E523:E529)</f>
        <v>3029.42</v>
      </c>
      <c r="F530" s="28">
        <f>SUM(F523:F529)</f>
        <v>2895.25</v>
      </c>
      <c r="G530" s="29"/>
      <c r="H530" s="30"/>
      <c r="I530" s="30">
        <f t="shared" si="2"/>
        <v>134.17000000000007</v>
      </c>
    </row>
    <row r="531" spans="2:9" x14ac:dyDescent="0.2">
      <c r="E531" s="13"/>
      <c r="F531" s="13"/>
      <c r="G531" s="66"/>
      <c r="H531" s="74"/>
    </row>
    <row r="532" spans="2:9" x14ac:dyDescent="0.2">
      <c r="B532" s="5" t="s">
        <v>53</v>
      </c>
      <c r="C532" s="67">
        <v>44.65</v>
      </c>
      <c r="D532" s="5"/>
      <c r="E532" s="5" t="s">
        <v>54</v>
      </c>
      <c r="F532" s="67">
        <v>1161.3</v>
      </c>
    </row>
    <row r="533" spans="2:9" x14ac:dyDescent="0.2">
      <c r="C533" s="68"/>
      <c r="F533" s="68"/>
    </row>
    <row r="534" spans="2:9" x14ac:dyDescent="0.2">
      <c r="B534" s="11" t="s">
        <v>55</v>
      </c>
      <c r="C534" s="69">
        <v>23.98</v>
      </c>
      <c r="D534" s="11"/>
      <c r="E534" s="11" t="s">
        <v>56</v>
      </c>
      <c r="F534" s="69">
        <v>623.62</v>
      </c>
    </row>
    <row r="536" spans="2:9" s="20" customFormat="1" x14ac:dyDescent="0.2">
      <c r="C536"/>
      <c r="E536" s="32" t="s">
        <v>57</v>
      </c>
      <c r="F536" s="22" t="s">
        <v>58</v>
      </c>
      <c r="G536" s="22"/>
      <c r="H536" s="22" t="s">
        <v>51</v>
      </c>
      <c r="I536" s="22" t="s">
        <v>52</v>
      </c>
    </row>
    <row r="537" spans="2:9" x14ac:dyDescent="0.2">
      <c r="B537" t="s">
        <v>3</v>
      </c>
      <c r="E537" s="8">
        <v>1161.3</v>
      </c>
      <c r="F537" s="8">
        <v>623.62</v>
      </c>
      <c r="G537">
        <f>F537/E537</f>
        <v>0.53700163609747698</v>
      </c>
      <c r="H537" s="25">
        <f>1-G537</f>
        <v>0.46299836390252302</v>
      </c>
      <c r="I537" s="26">
        <f t="shared" ref="I537:I542" si="3">E537-F537</f>
        <v>537.67999999999995</v>
      </c>
    </row>
    <row r="538" spans="2:9" x14ac:dyDescent="0.2">
      <c r="B538" t="s">
        <v>4</v>
      </c>
      <c r="E538" s="8">
        <f>C516*C532</f>
        <v>223.25</v>
      </c>
      <c r="F538" s="8">
        <f>C516*C534</f>
        <v>119.9</v>
      </c>
      <c r="G538">
        <f>F538/E538</f>
        <v>0.53706606942889146</v>
      </c>
      <c r="H538" s="25">
        <f>1-G538</f>
        <v>0.46293393057110854</v>
      </c>
      <c r="I538" s="26">
        <f t="shared" si="3"/>
        <v>103.35</v>
      </c>
    </row>
    <row r="539" spans="2:9" x14ac:dyDescent="0.2">
      <c r="B539" t="s">
        <v>5</v>
      </c>
      <c r="E539" s="8">
        <v>613.6</v>
      </c>
      <c r="F539" s="8">
        <v>582.91999999999996</v>
      </c>
      <c r="G539">
        <f>F539/E539</f>
        <v>0.94999999999999984</v>
      </c>
      <c r="H539" s="25">
        <f>1-G539</f>
        <v>5.0000000000000155E-2</v>
      </c>
      <c r="I539" s="26">
        <f t="shared" si="3"/>
        <v>30.680000000000064</v>
      </c>
    </row>
    <row r="540" spans="2:9" ht="14.25" x14ac:dyDescent="0.2">
      <c r="B540" t="s">
        <v>6</v>
      </c>
      <c r="C540" s="9"/>
      <c r="E540" s="8">
        <v>342.59</v>
      </c>
      <c r="F540" s="8">
        <v>328.89</v>
      </c>
      <c r="G540">
        <f>F540/E540</f>
        <v>0.96001050818762956</v>
      </c>
      <c r="H540" s="25">
        <f>1-G540</f>
        <v>3.9989491812370437E-2</v>
      </c>
      <c r="I540" s="26">
        <f t="shared" si="3"/>
        <v>13.699999999999989</v>
      </c>
    </row>
    <row r="541" spans="2:9" x14ac:dyDescent="0.2">
      <c r="B541" t="s">
        <v>7</v>
      </c>
      <c r="E541" s="8">
        <v>292.41000000000003</v>
      </c>
      <c r="F541" s="8">
        <v>280.72000000000003</v>
      </c>
      <c r="G541">
        <f>F541/E541</f>
        <v>0.96002188707636538</v>
      </c>
      <c r="H541" s="25">
        <f>1-G541</f>
        <v>3.9978112923634623E-2</v>
      </c>
      <c r="I541" s="26">
        <f t="shared" si="3"/>
        <v>11.689999999999998</v>
      </c>
    </row>
    <row r="542" spans="2:9" s="9" customFormat="1" ht="15" x14ac:dyDescent="0.25">
      <c r="C542"/>
      <c r="E542" s="28">
        <f>SUM(E537:E541)</f>
        <v>2633.15</v>
      </c>
      <c r="F542" s="28">
        <f>SUM(F537:F541)</f>
        <v>1936.05</v>
      </c>
      <c r="I542" s="30">
        <f t="shared" si="3"/>
        <v>697.10000000000014</v>
      </c>
    </row>
    <row r="545" spans="2:9" s="20" customFormat="1" x14ac:dyDescent="0.2">
      <c r="B545" s="14" t="s">
        <v>12</v>
      </c>
      <c r="C545"/>
      <c r="E545" s="32" t="s">
        <v>49</v>
      </c>
      <c r="F545" s="22" t="s">
        <v>59</v>
      </c>
      <c r="G545" s="22"/>
      <c r="H545" s="22" t="s">
        <v>51</v>
      </c>
      <c r="I545" s="22" t="s">
        <v>52</v>
      </c>
    </row>
    <row r="546" spans="2:9" x14ac:dyDescent="0.2">
      <c r="B546" t="s">
        <v>13</v>
      </c>
      <c r="E546" s="8">
        <v>40.04</v>
      </c>
      <c r="F546" s="8">
        <v>38.44</v>
      </c>
      <c r="G546" s="36">
        <f>F546/E546</f>
        <v>0.96003996003995995</v>
      </c>
      <c r="H546" s="25">
        <f>1-G546</f>
        <v>3.996003996004005E-2</v>
      </c>
      <c r="I546" s="26">
        <f>E546-F546</f>
        <v>1.6000000000000014</v>
      </c>
    </row>
    <row r="547" spans="2:9" x14ac:dyDescent="0.2">
      <c r="B547" t="s">
        <v>14</v>
      </c>
      <c r="E547" s="8">
        <v>95.97</v>
      </c>
      <c r="F547" s="8">
        <v>92.14</v>
      </c>
      <c r="G547" s="36">
        <f>F547/E547</f>
        <v>0.96009169532145466</v>
      </c>
      <c r="H547" s="25">
        <f>1-G547</f>
        <v>3.9908304678545337E-2</v>
      </c>
      <c r="I547" s="26">
        <f>E547-F547</f>
        <v>3.8299999999999983</v>
      </c>
    </row>
    <row r="548" spans="2:9" x14ac:dyDescent="0.2">
      <c r="B548" t="s">
        <v>15</v>
      </c>
      <c r="E548" s="8">
        <v>100.13</v>
      </c>
      <c r="F548" s="8">
        <v>96.13</v>
      </c>
      <c r="G548" s="36">
        <f>F548/E548</f>
        <v>0.96005193248776588</v>
      </c>
      <c r="H548" s="25">
        <f>1-G548</f>
        <v>3.994806751223412E-2</v>
      </c>
      <c r="I548" s="26">
        <f>E548-F548</f>
        <v>4</v>
      </c>
    </row>
    <row r="549" spans="2:9" x14ac:dyDescent="0.2">
      <c r="B549" t="s">
        <v>16</v>
      </c>
      <c r="E549" s="8">
        <v>137.13999999999999</v>
      </c>
      <c r="F549" s="8">
        <v>131.66</v>
      </c>
      <c r="G549" s="36">
        <f>F549/E549</f>
        <v>0.96004083418404562</v>
      </c>
      <c r="H549" s="25">
        <f>1-G549</f>
        <v>3.9959165815954378E-2</v>
      </c>
      <c r="I549" s="26">
        <f>E549-F549</f>
        <v>5.4799999999999898</v>
      </c>
    </row>
    <row r="551" spans="2:9" s="20" customFormat="1" x14ac:dyDescent="0.2">
      <c r="B551" s="14" t="s">
        <v>17</v>
      </c>
      <c r="C551"/>
      <c r="E551" s="32" t="s">
        <v>49</v>
      </c>
      <c r="F551" s="22" t="s">
        <v>59</v>
      </c>
      <c r="G551" s="22"/>
      <c r="H551" s="22" t="s">
        <v>51</v>
      </c>
      <c r="I551" s="22" t="s">
        <v>52</v>
      </c>
    </row>
    <row r="552" spans="2:9" x14ac:dyDescent="0.2">
      <c r="B552" t="s">
        <v>18</v>
      </c>
      <c r="E552" s="8">
        <v>58.59</v>
      </c>
      <c r="F552" s="8">
        <v>56.25</v>
      </c>
      <c r="G552">
        <f>F552/E552</f>
        <v>0.96006144393241166</v>
      </c>
      <c r="H552" s="25">
        <f>1-G552</f>
        <v>3.9938556067588338E-2</v>
      </c>
      <c r="I552" s="26">
        <f>E552-F552</f>
        <v>2.3400000000000034</v>
      </c>
    </row>
    <row r="553" spans="2:9" x14ac:dyDescent="0.2">
      <c r="B553" t="s">
        <v>19</v>
      </c>
      <c r="E553" s="8">
        <v>19.55</v>
      </c>
      <c r="F553" s="8">
        <v>18.77</v>
      </c>
      <c r="G553">
        <f>F553/E553</f>
        <v>0.96010230179028122</v>
      </c>
      <c r="H553" s="25">
        <f>1-G553</f>
        <v>3.9897698209718779E-2</v>
      </c>
      <c r="I553" s="26">
        <f>E553-F553</f>
        <v>0.78000000000000114</v>
      </c>
    </row>
    <row r="554" spans="2:9" x14ac:dyDescent="0.2">
      <c r="B554" t="s">
        <v>20</v>
      </c>
      <c r="E554" s="8">
        <v>73.23</v>
      </c>
      <c r="F554" s="8">
        <v>70.31</v>
      </c>
      <c r="G554">
        <f>F554/E554</f>
        <v>0.96012563157176023</v>
      </c>
      <c r="H554" s="25">
        <f>1-G554</f>
        <v>3.987436842823977E-2</v>
      </c>
      <c r="I554" s="26">
        <f>E554-F554</f>
        <v>2.9200000000000017</v>
      </c>
    </row>
    <row r="555" spans="2:9" x14ac:dyDescent="0.2">
      <c r="B555" t="s">
        <v>21</v>
      </c>
      <c r="E555" s="8">
        <v>24.43</v>
      </c>
      <c r="F555" s="37">
        <v>23.46</v>
      </c>
      <c r="G555">
        <f>F555/E555</f>
        <v>0.9602947196070406</v>
      </c>
      <c r="H555" s="25">
        <f>1-G555</f>
        <v>3.9705280392959397E-2</v>
      </c>
      <c r="I555" s="26">
        <f>E555-F555</f>
        <v>0.96999999999999886</v>
      </c>
    </row>
    <row r="556" spans="2:9" x14ac:dyDescent="0.2">
      <c r="E556" s="8"/>
      <c r="F556" s="37"/>
      <c r="H556" s="25"/>
      <c r="I556" s="26"/>
    </row>
    <row r="557" spans="2:9" ht="13.5" thickBot="1" x14ac:dyDescent="0.25"/>
    <row r="558" spans="2:9" ht="16.5" thickTop="1" thickBot="1" x14ac:dyDescent="0.3">
      <c r="B558" s="5" t="s">
        <v>60</v>
      </c>
      <c r="E558" s="15">
        <f>12*E530+2*E542</f>
        <v>41619.340000000004</v>
      </c>
    </row>
    <row r="559" spans="2:9" ht="24" thickTop="1" thickBot="1" x14ac:dyDescent="0.25">
      <c r="B559" s="16" t="s">
        <v>23</v>
      </c>
      <c r="E559" s="70"/>
    </row>
    <row r="560" spans="2:9" ht="13.5" thickTop="1" x14ac:dyDescent="0.2">
      <c r="E560" s="70"/>
      <c r="F560" s="39" t="s">
        <v>31</v>
      </c>
      <c r="G560" s="71">
        <f>E563/E558</f>
        <v>0.96068438375043907</v>
      </c>
      <c r="H560" s="41" t="s">
        <v>32</v>
      </c>
    </row>
    <row r="561" spans="2:8" ht="13.5" thickBot="1" x14ac:dyDescent="0.25">
      <c r="E561" s="70"/>
      <c r="F561" s="42">
        <f>E558-E563</f>
        <v>1636.2900000000009</v>
      </c>
      <c r="G561" s="72"/>
      <c r="H561" s="44">
        <f>1-G560</f>
        <v>3.9315616249560925E-2</v>
      </c>
    </row>
    <row r="562" spans="2:8" ht="14.25" thickTop="1" thickBot="1" x14ac:dyDescent="0.25">
      <c r="E562" s="70"/>
    </row>
    <row r="563" spans="2:8" ht="16.5" thickTop="1" thickBot="1" x14ac:dyDescent="0.3">
      <c r="B563" s="11" t="s">
        <v>61</v>
      </c>
      <c r="C563" s="11"/>
      <c r="D563" s="11"/>
      <c r="E563" s="45">
        <f>5*E530+7*F530+E542+F542</f>
        <v>39983.050000000003</v>
      </c>
    </row>
    <row r="564" spans="2:8" ht="23.25" thickTop="1" x14ac:dyDescent="0.2">
      <c r="B564" s="16" t="s">
        <v>23</v>
      </c>
    </row>
  </sheetData>
  <dataValidations disablePrompts="1" count="1">
    <dataValidation type="list" allowBlank="1" showInputMessage="1" showErrorMessage="1" sqref="F410">
      <formula1>VACACIONES</formula1>
    </dataValidation>
  </dataValidations>
  <pageMargins left="0.78740157480314965" right="0.78740157480314965" top="0.98425196850393704" bottom="0.98425196850393704" header="0" footer="0"/>
  <pageSetup paperSize="9" scale="58" orientation="landscape" r:id="rId1"/>
  <headerFooter alignWithMargins="0"/>
  <rowBreaks count="2" manualBreakCount="2">
    <brk id="463" max="16383" man="1"/>
    <brk id="51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indexed="21"/>
  </sheetPr>
  <dimension ref="A1:K566"/>
  <sheetViews>
    <sheetView topLeftCell="A11" zoomScaleNormal="100" workbookViewId="0">
      <selection activeCell="E31" sqref="E31"/>
    </sheetView>
  </sheetViews>
  <sheetFormatPr baseColWidth="10" defaultRowHeight="12.75" x14ac:dyDescent="0.2"/>
  <cols>
    <col min="2" max="2" width="33.42578125" bestFit="1" customWidth="1"/>
    <col min="4" max="4" width="13.7109375" customWidth="1"/>
    <col min="5" max="5" width="29.42578125" bestFit="1" customWidth="1"/>
    <col min="6" max="6" width="23.42578125" customWidth="1"/>
    <col min="7" max="7" width="13.140625" hidden="1" customWidth="1"/>
    <col min="8" max="8" width="14.28515625" bestFit="1" customWidth="1"/>
    <col min="9" max="9" width="11.5703125" bestFit="1" customWidth="1"/>
    <col min="11" max="11" width="12" bestFit="1" customWidth="1"/>
  </cols>
  <sheetData>
    <row r="1" spans="1:6" ht="20.25" x14ac:dyDescent="0.3">
      <c r="A1" s="94"/>
      <c r="B1" s="1" t="s">
        <v>89</v>
      </c>
      <c r="C1" s="82"/>
      <c r="D1" s="82"/>
      <c r="E1" s="82"/>
    </row>
    <row r="3" spans="1:6" x14ac:dyDescent="0.2">
      <c r="B3" s="2" t="s">
        <v>82</v>
      </c>
      <c r="C3" s="78">
        <v>0</v>
      </c>
    </row>
    <row r="4" spans="1:6" x14ac:dyDescent="0.2">
      <c r="B4" s="2"/>
      <c r="C4" s="68"/>
    </row>
    <row r="5" spans="1:6" x14ac:dyDescent="0.2">
      <c r="B5" s="5" t="s">
        <v>83</v>
      </c>
      <c r="C5" s="95">
        <v>0</v>
      </c>
      <c r="D5" s="85"/>
      <c r="E5" s="91"/>
      <c r="F5" s="91"/>
    </row>
    <row r="6" spans="1:6" x14ac:dyDescent="0.2">
      <c r="B6" s="5"/>
      <c r="C6" s="67"/>
      <c r="D6" s="85"/>
      <c r="E6" s="91"/>
      <c r="F6" s="91"/>
    </row>
    <row r="7" spans="1:6" x14ac:dyDescent="0.2">
      <c r="B7" s="5" t="s">
        <v>1</v>
      </c>
      <c r="C7" s="67">
        <v>47.67</v>
      </c>
      <c r="D7" s="85"/>
      <c r="E7" s="91"/>
      <c r="F7" s="91"/>
    </row>
    <row r="8" spans="1:6" x14ac:dyDescent="0.2">
      <c r="B8" s="5"/>
      <c r="C8" s="67"/>
      <c r="D8" s="85"/>
      <c r="E8" s="91"/>
      <c r="F8" s="91"/>
    </row>
    <row r="9" spans="1:6" x14ac:dyDescent="0.2">
      <c r="B9" s="5" t="s">
        <v>84</v>
      </c>
      <c r="C9" s="67">
        <v>179.86</v>
      </c>
      <c r="D9" s="85"/>
      <c r="E9" s="91"/>
      <c r="F9" s="91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1238.68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651.05999999999995</v>
      </c>
      <c r="F14" s="8"/>
    </row>
    <row r="15" spans="1:6" x14ac:dyDescent="0.2">
      <c r="B15" t="s">
        <v>6</v>
      </c>
      <c r="E15" s="8">
        <v>378.36</v>
      </c>
      <c r="F15" s="8"/>
    </row>
    <row r="16" spans="1:6" x14ac:dyDescent="0.2">
      <c r="B16" t="s">
        <v>7</v>
      </c>
      <c r="E16" s="8">
        <v>440.53</v>
      </c>
      <c r="F16" s="8"/>
    </row>
    <row r="17" spans="2:6" x14ac:dyDescent="0.2">
      <c r="B17" t="s">
        <v>8</v>
      </c>
      <c r="E17" s="8">
        <v>24.14</v>
      </c>
      <c r="F17" s="8"/>
    </row>
    <row r="18" spans="2:6" x14ac:dyDescent="0.2">
      <c r="B18" t="s">
        <v>9</v>
      </c>
      <c r="E18" s="8">
        <v>400.77</v>
      </c>
      <c r="F18" s="8"/>
    </row>
    <row r="19" spans="2:6" x14ac:dyDescent="0.2">
      <c r="B19" t="s">
        <v>85</v>
      </c>
      <c r="E19" s="8">
        <f>C5*C9</f>
        <v>0</v>
      </c>
      <c r="F19" s="8"/>
    </row>
    <row r="20" spans="2:6" ht="15" x14ac:dyDescent="0.25">
      <c r="B20" s="9"/>
      <c r="E20" s="96">
        <f>SUM(E12:E19)</f>
        <v>3133.54</v>
      </c>
      <c r="F20" s="96"/>
    </row>
    <row r="22" spans="2:6" x14ac:dyDescent="0.2">
      <c r="B22" s="7" t="s">
        <v>10</v>
      </c>
    </row>
    <row r="23" spans="2:6" x14ac:dyDescent="0.2">
      <c r="B23" s="11" t="s">
        <v>11</v>
      </c>
      <c r="C23" s="69">
        <v>29.43</v>
      </c>
      <c r="D23" s="86"/>
    </row>
    <row r="24" spans="2:6" x14ac:dyDescent="0.2">
      <c r="B24" s="20"/>
    </row>
    <row r="25" spans="2:6" x14ac:dyDescent="0.2">
      <c r="B25" t="s">
        <v>3</v>
      </c>
      <c r="E25" s="8">
        <v>764.37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651.05999999999995</v>
      </c>
      <c r="F27" s="8"/>
    </row>
    <row r="28" spans="2:6" x14ac:dyDescent="0.2">
      <c r="B28" t="s">
        <v>6</v>
      </c>
      <c r="E28" s="8">
        <v>378.36</v>
      </c>
      <c r="F28" s="8"/>
    </row>
    <row r="29" spans="2:6" x14ac:dyDescent="0.2">
      <c r="B29" t="s">
        <v>7</v>
      </c>
      <c r="E29" s="8">
        <v>440.53</v>
      </c>
      <c r="F29" s="8"/>
    </row>
    <row r="30" spans="2:6" x14ac:dyDescent="0.2">
      <c r="B30" t="s">
        <v>86</v>
      </c>
      <c r="E30" s="8">
        <f>C5*C9</f>
        <v>0</v>
      </c>
      <c r="F30" s="8"/>
    </row>
    <row r="31" spans="2:6" ht="15" x14ac:dyDescent="0.25">
      <c r="B31" s="9"/>
      <c r="E31" s="28">
        <f>SUM(E25:E30)</f>
        <v>2234.3199999999997</v>
      </c>
      <c r="F31" s="28"/>
    </row>
    <row r="33" spans="2:6" x14ac:dyDescent="0.2">
      <c r="B33" s="14" t="s">
        <v>12</v>
      </c>
    </row>
    <row r="34" spans="2:6" x14ac:dyDescent="0.2">
      <c r="B34" t="s">
        <v>13</v>
      </c>
      <c r="E34" s="8">
        <v>42.95</v>
      </c>
    </row>
    <row r="35" spans="2:6" x14ac:dyDescent="0.2">
      <c r="B35" t="s">
        <v>14</v>
      </c>
      <c r="E35" s="8">
        <v>102.95</v>
      </c>
    </row>
    <row r="36" spans="2:6" x14ac:dyDescent="0.2">
      <c r="B36" t="s">
        <v>15</v>
      </c>
      <c r="E36" s="8">
        <v>107.4</v>
      </c>
    </row>
    <row r="37" spans="2:6" x14ac:dyDescent="0.2">
      <c r="B37" t="s">
        <v>16</v>
      </c>
      <c r="E37" s="8">
        <v>147.07</v>
      </c>
    </row>
    <row r="39" spans="2:6" x14ac:dyDescent="0.2">
      <c r="B39" s="14" t="s">
        <v>17</v>
      </c>
    </row>
    <row r="40" spans="2:6" x14ac:dyDescent="0.2">
      <c r="B40" t="s">
        <v>18</v>
      </c>
      <c r="E40" s="8">
        <v>62.84</v>
      </c>
    </row>
    <row r="41" spans="2:6" x14ac:dyDescent="0.2">
      <c r="B41" t="s">
        <v>19</v>
      </c>
      <c r="E41" s="8">
        <v>20.97</v>
      </c>
    </row>
    <row r="42" spans="2:6" x14ac:dyDescent="0.2">
      <c r="B42" t="s">
        <v>20</v>
      </c>
      <c r="E42" s="8">
        <v>78.56</v>
      </c>
    </row>
    <row r="43" spans="2:6" x14ac:dyDescent="0.2">
      <c r="B43" t="s">
        <v>21</v>
      </c>
      <c r="E43" s="8">
        <v>26.21</v>
      </c>
    </row>
    <row r="45" spans="2:6" ht="13.5" thickBot="1" x14ac:dyDescent="0.25"/>
    <row r="46" spans="2:6" ht="16.5" thickTop="1" thickBot="1" x14ac:dyDescent="0.3">
      <c r="B46" s="5" t="s">
        <v>87</v>
      </c>
      <c r="E46" s="15">
        <f>12*E20+2*E31</f>
        <v>42071.119999999995</v>
      </c>
      <c r="F46" s="97"/>
    </row>
    <row r="47" spans="2:6" ht="23.25" thickTop="1" x14ac:dyDescent="0.2">
      <c r="B47" s="98" t="s">
        <v>88</v>
      </c>
    </row>
    <row r="49" spans="1:9" x14ac:dyDescent="0.2">
      <c r="B49" s="17"/>
      <c r="C49" s="17"/>
      <c r="D49" s="17"/>
      <c r="E49" s="17"/>
      <c r="F49" s="17"/>
      <c r="G49" s="17"/>
      <c r="H49" s="17"/>
      <c r="I49" s="17"/>
    </row>
    <row r="51" spans="1:9" ht="20.25" x14ac:dyDescent="0.3">
      <c r="A51" s="94"/>
      <c r="B51" s="1" t="s">
        <v>81</v>
      </c>
    </row>
    <row r="53" spans="1:9" x14ac:dyDescent="0.2">
      <c r="B53" s="2" t="s">
        <v>82</v>
      </c>
      <c r="C53" s="78">
        <v>0</v>
      </c>
    </row>
    <row r="54" spans="1:9" x14ac:dyDescent="0.2">
      <c r="B54" s="2"/>
      <c r="C54" s="68"/>
    </row>
    <row r="55" spans="1:9" x14ac:dyDescent="0.2">
      <c r="B55" s="5" t="s">
        <v>83</v>
      </c>
      <c r="C55" s="95">
        <v>0</v>
      </c>
      <c r="D55" s="85"/>
      <c r="E55" s="91"/>
      <c r="F55" s="91"/>
    </row>
    <row r="56" spans="1:9" x14ac:dyDescent="0.2">
      <c r="B56" s="5"/>
      <c r="C56" s="67"/>
      <c r="D56" s="85"/>
      <c r="E56" s="91"/>
      <c r="F56" s="91"/>
    </row>
    <row r="57" spans="1:9" x14ac:dyDescent="0.2">
      <c r="B57" s="5" t="s">
        <v>1</v>
      </c>
      <c r="C57" s="67">
        <v>47.67</v>
      </c>
      <c r="D57" s="85"/>
      <c r="E57" s="91"/>
      <c r="F57" s="91"/>
    </row>
    <row r="58" spans="1:9" x14ac:dyDescent="0.2">
      <c r="B58" s="5"/>
      <c r="C58" s="67"/>
      <c r="D58" s="85"/>
      <c r="E58" s="91"/>
      <c r="F58" s="91"/>
    </row>
    <row r="59" spans="1:9" x14ac:dyDescent="0.2">
      <c r="B59" s="5" t="s">
        <v>84</v>
      </c>
      <c r="C59" s="67">
        <v>179.86</v>
      </c>
      <c r="D59" s="85"/>
      <c r="E59" s="91"/>
      <c r="F59" s="91"/>
    </row>
    <row r="60" spans="1:9" x14ac:dyDescent="0.2">
      <c r="B60" s="2"/>
    </row>
    <row r="61" spans="1:9" x14ac:dyDescent="0.2">
      <c r="B61" s="7" t="s">
        <v>2</v>
      </c>
    </row>
    <row r="62" spans="1:9" x14ac:dyDescent="0.2">
      <c r="B62" t="s">
        <v>3</v>
      </c>
      <c r="E62" s="8">
        <v>1238.68</v>
      </c>
      <c r="F62" s="8"/>
    </row>
    <row r="63" spans="1:9" x14ac:dyDescent="0.2">
      <c r="B63" t="s">
        <v>4</v>
      </c>
      <c r="E63" s="8">
        <f>C53*C57</f>
        <v>0</v>
      </c>
      <c r="F63" s="8"/>
    </row>
    <row r="64" spans="1:9" x14ac:dyDescent="0.2">
      <c r="B64" t="s">
        <v>5</v>
      </c>
      <c r="E64" s="8">
        <v>651.05999999999995</v>
      </c>
      <c r="F64" s="8"/>
    </row>
    <row r="65" spans="2:6" x14ac:dyDescent="0.2">
      <c r="B65" t="s">
        <v>6</v>
      </c>
      <c r="E65" s="8">
        <v>367.34</v>
      </c>
      <c r="F65" s="8"/>
    </row>
    <row r="66" spans="2:6" x14ac:dyDescent="0.2">
      <c r="B66" t="s">
        <v>7</v>
      </c>
      <c r="E66" s="8">
        <v>440.53</v>
      </c>
      <c r="F66" s="8"/>
    </row>
    <row r="67" spans="2:6" x14ac:dyDescent="0.2">
      <c r="B67" t="s">
        <v>8</v>
      </c>
      <c r="E67" s="8">
        <v>24.14</v>
      </c>
      <c r="F67" s="8"/>
    </row>
    <row r="68" spans="2:6" x14ac:dyDescent="0.2">
      <c r="B68" t="s">
        <v>9</v>
      </c>
      <c r="E68" s="8">
        <v>400.77</v>
      </c>
      <c r="F68" s="8"/>
    </row>
    <row r="69" spans="2:6" x14ac:dyDescent="0.2">
      <c r="B69" t="s">
        <v>85</v>
      </c>
      <c r="E69" s="8">
        <f>C55*C59</f>
        <v>0</v>
      </c>
      <c r="F69" s="8"/>
    </row>
    <row r="70" spans="2:6" ht="15" x14ac:dyDescent="0.25">
      <c r="B70" s="9"/>
      <c r="E70" s="96">
        <f>SUM(E62:E69)</f>
        <v>3122.5199999999995</v>
      </c>
      <c r="F70" s="96"/>
    </row>
    <row r="72" spans="2:6" x14ac:dyDescent="0.2">
      <c r="B72" s="7" t="s">
        <v>10</v>
      </c>
    </row>
    <row r="73" spans="2:6" x14ac:dyDescent="0.2">
      <c r="B73" s="11" t="s">
        <v>11</v>
      </c>
      <c r="C73" s="69">
        <v>29.43</v>
      </c>
      <c r="D73" s="86"/>
    </row>
    <row r="74" spans="2:6" x14ac:dyDescent="0.2">
      <c r="B74" s="20"/>
    </row>
    <row r="75" spans="2:6" x14ac:dyDescent="0.2">
      <c r="B75" t="s">
        <v>3</v>
      </c>
      <c r="E75" s="8">
        <v>764.37</v>
      </c>
      <c r="F75" s="8"/>
    </row>
    <row r="76" spans="2:6" x14ac:dyDescent="0.2">
      <c r="B76" t="s">
        <v>4</v>
      </c>
      <c r="E76" s="8">
        <f>C53*C73</f>
        <v>0</v>
      </c>
      <c r="F76" s="8"/>
    </row>
    <row r="77" spans="2:6" x14ac:dyDescent="0.2">
      <c r="B77" t="s">
        <v>5</v>
      </c>
      <c r="E77" s="8">
        <v>651.05999999999995</v>
      </c>
      <c r="F77" s="8"/>
    </row>
    <row r="78" spans="2:6" x14ac:dyDescent="0.2">
      <c r="B78" t="s">
        <v>6</v>
      </c>
      <c r="E78" s="8">
        <v>367.34</v>
      </c>
      <c r="F78" s="8"/>
    </row>
    <row r="79" spans="2:6" x14ac:dyDescent="0.2">
      <c r="B79" t="s">
        <v>7</v>
      </c>
      <c r="E79" s="8">
        <v>440.53</v>
      </c>
      <c r="F79" s="8"/>
    </row>
    <row r="80" spans="2:6" x14ac:dyDescent="0.2">
      <c r="B80" t="s">
        <v>86</v>
      </c>
      <c r="E80" s="8">
        <f>C55*C59</f>
        <v>0</v>
      </c>
      <c r="F80" s="8"/>
    </row>
    <row r="81" spans="2:6" ht="15" x14ac:dyDescent="0.25">
      <c r="B81" s="9"/>
      <c r="E81" s="28">
        <f>SUM(E75:E79)</f>
        <v>2223.2999999999997</v>
      </c>
      <c r="F81" s="28"/>
    </row>
    <row r="83" spans="2:6" x14ac:dyDescent="0.2">
      <c r="B83" s="14" t="s">
        <v>12</v>
      </c>
    </row>
    <row r="84" spans="2:6" x14ac:dyDescent="0.2">
      <c r="B84" t="s">
        <v>13</v>
      </c>
      <c r="E84" s="8">
        <v>42.95</v>
      </c>
    </row>
    <row r="85" spans="2:6" x14ac:dyDescent="0.2">
      <c r="B85" t="s">
        <v>14</v>
      </c>
      <c r="E85" s="8">
        <v>102.95</v>
      </c>
    </row>
    <row r="86" spans="2:6" x14ac:dyDescent="0.2">
      <c r="B86" t="s">
        <v>15</v>
      </c>
      <c r="E86" s="8">
        <v>107.4</v>
      </c>
    </row>
    <row r="87" spans="2:6" x14ac:dyDescent="0.2">
      <c r="B87" t="s">
        <v>16</v>
      </c>
      <c r="E87" s="8">
        <v>147.07</v>
      </c>
    </row>
    <row r="89" spans="2:6" x14ac:dyDescent="0.2">
      <c r="B89" s="14" t="s">
        <v>17</v>
      </c>
    </row>
    <row r="90" spans="2:6" x14ac:dyDescent="0.2">
      <c r="B90" t="s">
        <v>18</v>
      </c>
      <c r="E90" s="8">
        <v>62.84</v>
      </c>
    </row>
    <row r="91" spans="2:6" x14ac:dyDescent="0.2">
      <c r="B91" t="s">
        <v>19</v>
      </c>
      <c r="E91" s="8">
        <v>20.97</v>
      </c>
    </row>
    <row r="92" spans="2:6" x14ac:dyDescent="0.2">
      <c r="B92" t="s">
        <v>20</v>
      </c>
      <c r="E92" s="8">
        <v>78.56</v>
      </c>
    </row>
    <row r="93" spans="2:6" x14ac:dyDescent="0.2">
      <c r="B93" t="s">
        <v>21</v>
      </c>
      <c r="E93" s="8">
        <v>26.21</v>
      </c>
    </row>
    <row r="95" spans="2:6" ht="13.5" thickBot="1" x14ac:dyDescent="0.25"/>
    <row r="96" spans="2:6" ht="16.5" thickTop="1" thickBot="1" x14ac:dyDescent="0.3">
      <c r="B96" s="5" t="s">
        <v>87</v>
      </c>
      <c r="E96" s="15">
        <f>12*E70+2*E81</f>
        <v>41916.839999999989</v>
      </c>
      <c r="F96" s="97"/>
    </row>
    <row r="97" spans="2:9" ht="23.25" thickTop="1" x14ac:dyDescent="0.2">
      <c r="B97" s="98" t="s">
        <v>88</v>
      </c>
    </row>
    <row r="99" spans="2:9" x14ac:dyDescent="0.2">
      <c r="B99" s="17"/>
      <c r="C99" s="17"/>
      <c r="D99" s="17"/>
      <c r="E99" s="17"/>
      <c r="F99" s="17"/>
      <c r="G99" s="17"/>
      <c r="H99" s="17"/>
      <c r="I99" s="17"/>
    </row>
    <row r="102" spans="2:9" ht="22.5" customHeight="1" x14ac:dyDescent="0.3">
      <c r="B102" s="81" t="s">
        <v>79</v>
      </c>
      <c r="C102" s="82"/>
    </row>
    <row r="104" spans="2:9" x14ac:dyDescent="0.2">
      <c r="B104" s="2" t="s">
        <v>0</v>
      </c>
      <c r="C104" s="3">
        <v>0</v>
      </c>
    </row>
    <row r="105" spans="2:9" x14ac:dyDescent="0.2">
      <c r="B105" s="2"/>
      <c r="C105" s="4"/>
    </row>
    <row r="106" spans="2:9" x14ac:dyDescent="0.2">
      <c r="B106" s="5" t="s">
        <v>1</v>
      </c>
      <c r="C106" s="67">
        <v>46.74</v>
      </c>
      <c r="D106" s="85"/>
      <c r="E106" s="91"/>
      <c r="F106" s="91"/>
    </row>
    <row r="107" spans="2:9" x14ac:dyDescent="0.2">
      <c r="B107" s="2"/>
    </row>
    <row r="108" spans="2:9" x14ac:dyDescent="0.2">
      <c r="B108" s="7" t="s">
        <v>2</v>
      </c>
    </row>
    <row r="109" spans="2:9" x14ac:dyDescent="0.2">
      <c r="B109" t="s">
        <v>3</v>
      </c>
      <c r="E109" s="8">
        <v>1214.3900000000001</v>
      </c>
      <c r="F109" s="8"/>
    </row>
    <row r="110" spans="2:9" x14ac:dyDescent="0.2">
      <c r="B110" t="s">
        <v>4</v>
      </c>
      <c r="E110" s="8">
        <f>C104*C106</f>
        <v>0</v>
      </c>
    </row>
    <row r="111" spans="2:9" x14ac:dyDescent="0.2">
      <c r="B111" t="s">
        <v>5</v>
      </c>
      <c r="E111" s="8">
        <v>638.29</v>
      </c>
    </row>
    <row r="112" spans="2:9" x14ac:dyDescent="0.2">
      <c r="B112" t="s">
        <v>6</v>
      </c>
      <c r="E112" s="8">
        <v>360.14</v>
      </c>
    </row>
    <row r="113" spans="2:5" x14ac:dyDescent="0.2">
      <c r="B113" t="s">
        <v>7</v>
      </c>
      <c r="E113" s="8">
        <v>431.89</v>
      </c>
    </row>
    <row r="114" spans="2:5" x14ac:dyDescent="0.2">
      <c r="B114" t="s">
        <v>8</v>
      </c>
      <c r="E114" s="8">
        <v>23.67</v>
      </c>
    </row>
    <row r="115" spans="2:5" x14ac:dyDescent="0.2">
      <c r="B115" t="s">
        <v>9</v>
      </c>
      <c r="E115" s="8">
        <v>392.91</v>
      </c>
    </row>
    <row r="116" spans="2:5" ht="14.25" x14ac:dyDescent="0.2">
      <c r="B116" s="9"/>
      <c r="E116" s="10">
        <f>SUM(E109:E115)</f>
        <v>3061.29</v>
      </c>
    </row>
    <row r="118" spans="2:5" x14ac:dyDescent="0.2">
      <c r="B118" s="7" t="s">
        <v>10</v>
      </c>
    </row>
    <row r="119" spans="2:5" x14ac:dyDescent="0.2">
      <c r="B119" s="11" t="s">
        <v>11</v>
      </c>
      <c r="C119" s="69">
        <v>28.85</v>
      </c>
      <c r="D119" s="86"/>
    </row>
    <row r="121" spans="2:5" x14ac:dyDescent="0.2">
      <c r="B121" t="s">
        <v>3</v>
      </c>
      <c r="E121" s="8">
        <v>749.38</v>
      </c>
    </row>
    <row r="122" spans="2:5" x14ac:dyDescent="0.2">
      <c r="B122" t="s">
        <v>4</v>
      </c>
      <c r="E122" s="8">
        <f>C104*C119</f>
        <v>0</v>
      </c>
    </row>
    <row r="123" spans="2:5" x14ac:dyDescent="0.2">
      <c r="B123" t="s">
        <v>5</v>
      </c>
      <c r="E123" s="8">
        <v>638.29</v>
      </c>
    </row>
    <row r="124" spans="2:5" x14ac:dyDescent="0.2">
      <c r="B124" t="s">
        <v>6</v>
      </c>
      <c r="E124" s="8">
        <v>360.14</v>
      </c>
    </row>
    <row r="125" spans="2:5" x14ac:dyDescent="0.2">
      <c r="B125" t="s">
        <v>7</v>
      </c>
      <c r="E125" s="8">
        <v>431.89</v>
      </c>
    </row>
    <row r="126" spans="2:5" ht="14.25" x14ac:dyDescent="0.2">
      <c r="B126" s="9"/>
      <c r="E126" s="13">
        <f>SUM(E121:E125)</f>
        <v>2179.6999999999998</v>
      </c>
    </row>
    <row r="128" spans="2:5" x14ac:dyDescent="0.2">
      <c r="B128" s="14" t="s">
        <v>12</v>
      </c>
    </row>
    <row r="129" spans="2:9" x14ac:dyDescent="0.2">
      <c r="B129" t="s">
        <v>13</v>
      </c>
      <c r="E129" s="8">
        <v>42.11</v>
      </c>
    </row>
    <row r="130" spans="2:9" x14ac:dyDescent="0.2">
      <c r="B130" t="s">
        <v>14</v>
      </c>
      <c r="E130" s="8">
        <v>100.93</v>
      </c>
    </row>
    <row r="131" spans="2:9" x14ac:dyDescent="0.2">
      <c r="B131" t="s">
        <v>15</v>
      </c>
      <c r="E131" s="8">
        <v>105.29</v>
      </c>
    </row>
    <row r="132" spans="2:9" x14ac:dyDescent="0.2">
      <c r="B132" t="s">
        <v>16</v>
      </c>
      <c r="E132" s="8">
        <v>144.19</v>
      </c>
    </row>
    <row r="134" spans="2:9" x14ac:dyDescent="0.2">
      <c r="B134" s="14" t="s">
        <v>17</v>
      </c>
    </row>
    <row r="135" spans="2:9" x14ac:dyDescent="0.2">
      <c r="B135" t="s">
        <v>18</v>
      </c>
      <c r="E135" s="8">
        <v>61.61</v>
      </c>
    </row>
    <row r="136" spans="2:9" x14ac:dyDescent="0.2">
      <c r="B136" t="s">
        <v>19</v>
      </c>
      <c r="E136" s="8">
        <v>20.56</v>
      </c>
    </row>
    <row r="137" spans="2:9" x14ac:dyDescent="0.2">
      <c r="B137" t="s">
        <v>20</v>
      </c>
      <c r="E137" s="8">
        <v>77.02</v>
      </c>
    </row>
    <row r="138" spans="2:9" x14ac:dyDescent="0.2">
      <c r="B138" t="s">
        <v>21</v>
      </c>
      <c r="E138" s="8">
        <v>25.7</v>
      </c>
    </row>
    <row r="139" spans="2:9" ht="13.5" thickBot="1" x14ac:dyDescent="0.25"/>
    <row r="140" spans="2:9" ht="16.5" thickTop="1" thickBot="1" x14ac:dyDescent="0.3">
      <c r="B140" s="5" t="s">
        <v>80</v>
      </c>
      <c r="E140" s="15">
        <f>12*E116+2*E126</f>
        <v>41094.879999999997</v>
      </c>
    </row>
    <row r="141" spans="2:9" ht="23.25" thickTop="1" x14ac:dyDescent="0.2">
      <c r="B141" s="16" t="s">
        <v>23</v>
      </c>
    </row>
    <row r="143" spans="2:9" x14ac:dyDescent="0.2">
      <c r="B143" s="17"/>
      <c r="C143" s="17"/>
      <c r="D143" s="17"/>
      <c r="E143" s="17"/>
      <c r="F143" s="17"/>
      <c r="G143" s="17"/>
      <c r="H143" s="17"/>
      <c r="I143" s="17"/>
    </row>
    <row r="146" spans="2:6" ht="22.5" customHeight="1" x14ac:dyDescent="0.3">
      <c r="B146" s="81" t="s">
        <v>77</v>
      </c>
      <c r="C146" s="82"/>
    </row>
    <row r="148" spans="2:6" x14ac:dyDescent="0.2">
      <c r="B148" s="2" t="s">
        <v>0</v>
      </c>
      <c r="C148" s="3">
        <v>1</v>
      </c>
    </row>
    <row r="149" spans="2:6" x14ac:dyDescent="0.2">
      <c r="B149" s="2"/>
      <c r="C149" s="4"/>
    </row>
    <row r="150" spans="2:6" x14ac:dyDescent="0.2">
      <c r="B150" s="5" t="s">
        <v>1</v>
      </c>
      <c r="C150" s="67">
        <v>46.32</v>
      </c>
      <c r="D150" s="85"/>
      <c r="E150" s="91"/>
      <c r="F150" s="91"/>
    </row>
    <row r="151" spans="2:6" x14ac:dyDescent="0.2">
      <c r="B151" s="2"/>
    </row>
    <row r="152" spans="2:6" x14ac:dyDescent="0.2">
      <c r="B152" s="7" t="s">
        <v>2</v>
      </c>
    </row>
    <row r="153" spans="2:6" x14ac:dyDescent="0.2">
      <c r="B153" t="s">
        <v>3</v>
      </c>
      <c r="E153" s="8">
        <v>1203.56</v>
      </c>
      <c r="F153" s="8"/>
    </row>
    <row r="154" spans="2:6" x14ac:dyDescent="0.2">
      <c r="B154" t="s">
        <v>4</v>
      </c>
      <c r="E154" s="8">
        <f>C148*C150</f>
        <v>46.32</v>
      </c>
    </row>
    <row r="155" spans="2:6" x14ac:dyDescent="0.2">
      <c r="B155" t="s">
        <v>5</v>
      </c>
      <c r="E155" s="8">
        <v>632.6</v>
      </c>
    </row>
    <row r="156" spans="2:6" x14ac:dyDescent="0.2">
      <c r="B156" t="s">
        <v>6</v>
      </c>
      <c r="E156" s="8">
        <v>331.58</v>
      </c>
    </row>
    <row r="157" spans="2:6" x14ac:dyDescent="0.2">
      <c r="B157" t="s">
        <v>7</v>
      </c>
      <c r="E157" s="8">
        <v>428.03999999999996</v>
      </c>
    </row>
    <row r="158" spans="2:6" x14ac:dyDescent="0.2">
      <c r="B158" t="s">
        <v>8</v>
      </c>
      <c r="E158" s="8">
        <v>23.46</v>
      </c>
    </row>
    <row r="159" spans="2:6" x14ac:dyDescent="0.2">
      <c r="B159" t="s">
        <v>9</v>
      </c>
      <c r="E159" s="8">
        <v>389.40999999999997</v>
      </c>
    </row>
    <row r="160" spans="2:6" ht="14.25" x14ac:dyDescent="0.2">
      <c r="B160" s="9"/>
      <c r="E160" s="10">
        <f>SUM(E153:E159)</f>
        <v>3054.97</v>
      </c>
    </row>
    <row r="162" spans="2:5" x14ac:dyDescent="0.2">
      <c r="B162" s="7" t="s">
        <v>10</v>
      </c>
    </row>
    <row r="163" spans="2:5" x14ac:dyDescent="0.2">
      <c r="B163" s="11" t="s">
        <v>11</v>
      </c>
      <c r="C163" s="69">
        <v>28.59</v>
      </c>
      <c r="D163" s="86"/>
    </row>
    <row r="165" spans="2:5" x14ac:dyDescent="0.2">
      <c r="B165" t="s">
        <v>3</v>
      </c>
      <c r="E165" s="8">
        <v>742.7</v>
      </c>
    </row>
    <row r="166" spans="2:5" x14ac:dyDescent="0.2">
      <c r="B166" t="s">
        <v>4</v>
      </c>
      <c r="E166" s="8">
        <f>C148*C163</f>
        <v>28.59</v>
      </c>
    </row>
    <row r="167" spans="2:5" x14ac:dyDescent="0.2">
      <c r="B167" t="s">
        <v>5</v>
      </c>
      <c r="E167" s="8">
        <v>632.6</v>
      </c>
    </row>
    <row r="168" spans="2:5" x14ac:dyDescent="0.2">
      <c r="B168" t="s">
        <v>6</v>
      </c>
      <c r="E168" s="8">
        <v>331.58</v>
      </c>
    </row>
    <row r="169" spans="2:5" x14ac:dyDescent="0.2">
      <c r="B169" t="s">
        <v>7</v>
      </c>
      <c r="E169" s="8">
        <v>428.03999999999996</v>
      </c>
    </row>
    <row r="170" spans="2:5" ht="14.25" x14ac:dyDescent="0.2">
      <c r="B170" s="9"/>
      <c r="E170" s="13">
        <f>SUM(E165:E169)</f>
        <v>2163.5100000000002</v>
      </c>
    </row>
    <row r="172" spans="2:5" x14ac:dyDescent="0.2">
      <c r="B172" s="14" t="s">
        <v>12</v>
      </c>
    </row>
    <row r="173" spans="2:5" x14ac:dyDescent="0.2">
      <c r="B173" t="s">
        <v>13</v>
      </c>
      <c r="E173" s="8">
        <v>41.73</v>
      </c>
    </row>
    <row r="174" spans="2:5" x14ac:dyDescent="0.2">
      <c r="B174" t="s">
        <v>14</v>
      </c>
      <c r="E174" s="8">
        <v>100.03</v>
      </c>
    </row>
    <row r="175" spans="2:5" x14ac:dyDescent="0.2">
      <c r="B175" t="s">
        <v>15</v>
      </c>
      <c r="E175" s="8">
        <v>104.35000000000001</v>
      </c>
    </row>
    <row r="176" spans="2:5" x14ac:dyDescent="0.2">
      <c r="B176" t="s">
        <v>16</v>
      </c>
      <c r="E176" s="8">
        <v>142.89999999999998</v>
      </c>
    </row>
    <row r="178" spans="2:9" x14ac:dyDescent="0.2">
      <c r="B178" s="14" t="s">
        <v>17</v>
      </c>
    </row>
    <row r="179" spans="2:9" x14ac:dyDescent="0.2">
      <c r="B179" t="s">
        <v>18</v>
      </c>
      <c r="E179" s="8">
        <v>61.059999999999995</v>
      </c>
    </row>
    <row r="180" spans="2:9" x14ac:dyDescent="0.2">
      <c r="B180" t="s">
        <v>19</v>
      </c>
      <c r="E180" s="8">
        <v>20.380000000000003</v>
      </c>
    </row>
    <row r="181" spans="2:9" x14ac:dyDescent="0.2">
      <c r="B181" t="s">
        <v>20</v>
      </c>
      <c r="E181" s="8">
        <v>76.33</v>
      </c>
    </row>
    <row r="182" spans="2:9" x14ac:dyDescent="0.2">
      <c r="B182" t="s">
        <v>21</v>
      </c>
      <c r="E182" s="8">
        <v>25.470000000000002</v>
      </c>
    </row>
    <row r="183" spans="2:9" ht="13.5" thickBot="1" x14ac:dyDescent="0.25"/>
    <row r="184" spans="2:9" ht="16.5" thickTop="1" thickBot="1" x14ac:dyDescent="0.3">
      <c r="B184" s="5" t="s">
        <v>78</v>
      </c>
      <c r="E184" s="15">
        <f>12*E160+2*E170</f>
        <v>40986.660000000003</v>
      </c>
    </row>
    <row r="185" spans="2:9" ht="23.25" thickTop="1" x14ac:dyDescent="0.2">
      <c r="B185" s="16" t="s">
        <v>23</v>
      </c>
    </row>
    <row r="187" spans="2:9" x14ac:dyDescent="0.2">
      <c r="B187" s="17"/>
      <c r="C187" s="17"/>
      <c r="D187" s="17"/>
      <c r="E187" s="17"/>
      <c r="F187" s="17"/>
      <c r="G187" s="17"/>
      <c r="H187" s="17"/>
      <c r="I187" s="17"/>
    </row>
    <row r="192" spans="2:9" ht="22.5" customHeight="1" x14ac:dyDescent="0.3">
      <c r="B192" s="81" t="s">
        <v>75</v>
      </c>
      <c r="C192" s="82"/>
    </row>
    <row r="194" spans="2:6" x14ac:dyDescent="0.2">
      <c r="B194" s="2" t="s">
        <v>0</v>
      </c>
      <c r="C194" s="3">
        <v>7</v>
      </c>
      <c r="E194" s="84" t="s">
        <v>74</v>
      </c>
      <c r="F194" s="84" t="s">
        <v>73</v>
      </c>
    </row>
    <row r="195" spans="2:6" x14ac:dyDescent="0.2">
      <c r="B195" s="2"/>
      <c r="C195" s="4"/>
    </row>
    <row r="196" spans="2:6" x14ac:dyDescent="0.2">
      <c r="B196" s="5" t="s">
        <v>1</v>
      </c>
      <c r="C196" s="6">
        <v>45.29</v>
      </c>
      <c r="D196" s="85">
        <v>45.41</v>
      </c>
    </row>
    <row r="197" spans="2:6" x14ac:dyDescent="0.2">
      <c r="B197" s="2"/>
    </row>
    <row r="198" spans="2:6" x14ac:dyDescent="0.2">
      <c r="B198" s="7" t="s">
        <v>2</v>
      </c>
    </row>
    <row r="199" spans="2:6" x14ac:dyDescent="0.2">
      <c r="B199" t="s">
        <v>3</v>
      </c>
      <c r="E199" s="8">
        <v>1177.08</v>
      </c>
      <c r="F199" s="8">
        <v>1179.96</v>
      </c>
    </row>
    <row r="200" spans="2:6" x14ac:dyDescent="0.2">
      <c r="B200" t="s">
        <v>4</v>
      </c>
      <c r="E200" s="8">
        <f>C194*C196</f>
        <v>317.02999999999997</v>
      </c>
      <c r="F200" s="8">
        <f>C194*D196</f>
        <v>317.87</v>
      </c>
    </row>
    <row r="201" spans="2:6" x14ac:dyDescent="0.2">
      <c r="B201" t="s">
        <v>5</v>
      </c>
      <c r="E201" s="8">
        <v>618.66999999999996</v>
      </c>
      <c r="F201" s="8">
        <v>620.19000000000005</v>
      </c>
    </row>
    <row r="202" spans="2:6" x14ac:dyDescent="0.2">
      <c r="B202" t="s">
        <v>6</v>
      </c>
      <c r="E202" s="8">
        <v>349.08</v>
      </c>
      <c r="F202" s="8">
        <v>349.93</v>
      </c>
    </row>
    <row r="203" spans="2:6" x14ac:dyDescent="0.2">
      <c r="B203" t="s">
        <v>7</v>
      </c>
      <c r="E203" s="8">
        <v>418.62</v>
      </c>
      <c r="F203" s="8">
        <v>419.64</v>
      </c>
    </row>
    <row r="204" spans="2:6" x14ac:dyDescent="0.2">
      <c r="B204" t="s">
        <v>8</v>
      </c>
      <c r="E204" s="8">
        <v>22.94</v>
      </c>
      <c r="F204" s="8">
        <v>23</v>
      </c>
    </row>
    <row r="205" spans="2:6" x14ac:dyDescent="0.2">
      <c r="B205" t="s">
        <v>9</v>
      </c>
      <c r="E205" s="8">
        <v>380.84</v>
      </c>
      <c r="F205" s="8">
        <v>381.77</v>
      </c>
    </row>
    <row r="206" spans="2:6" ht="14.25" x14ac:dyDescent="0.2">
      <c r="B206" s="9"/>
      <c r="E206" s="10">
        <f>SUM(E199:E205)</f>
        <v>3284.2599999999998</v>
      </c>
      <c r="F206" s="10">
        <f>SUM(F199:F205)</f>
        <v>3292.3599999999997</v>
      </c>
    </row>
    <row r="208" spans="2:6" x14ac:dyDescent="0.2">
      <c r="B208" s="7" t="s">
        <v>10</v>
      </c>
    </row>
    <row r="209" spans="2:6" x14ac:dyDescent="0.2">
      <c r="B209" s="11" t="s">
        <v>62</v>
      </c>
      <c r="C209" s="12">
        <v>27.95</v>
      </c>
      <c r="D209" s="86">
        <v>28.02</v>
      </c>
    </row>
    <row r="211" spans="2:6" x14ac:dyDescent="0.2">
      <c r="B211" t="s">
        <v>3</v>
      </c>
      <c r="E211" s="8">
        <v>726.35</v>
      </c>
      <c r="F211" s="8">
        <v>728.13</v>
      </c>
    </row>
    <row r="212" spans="2:6" x14ac:dyDescent="0.2">
      <c r="B212" t="s">
        <v>4</v>
      </c>
      <c r="E212" s="8">
        <f>C194*C209</f>
        <v>195.65</v>
      </c>
      <c r="F212" s="8">
        <f>C194*D209</f>
        <v>196.14</v>
      </c>
    </row>
    <row r="213" spans="2:6" x14ac:dyDescent="0.2">
      <c r="B213" t="s">
        <v>5</v>
      </c>
      <c r="E213" s="8">
        <v>618.66999999999996</v>
      </c>
      <c r="F213" s="8">
        <v>620.19000000000005</v>
      </c>
    </row>
    <row r="214" spans="2:6" x14ac:dyDescent="0.2">
      <c r="B214" t="s">
        <v>6</v>
      </c>
      <c r="E214" s="8">
        <v>349.08</v>
      </c>
      <c r="F214" s="8">
        <v>349.93</v>
      </c>
    </row>
    <row r="215" spans="2:6" x14ac:dyDescent="0.2">
      <c r="B215" t="s">
        <v>7</v>
      </c>
      <c r="E215" s="8">
        <v>418.62</v>
      </c>
      <c r="F215" s="8">
        <v>419.64</v>
      </c>
    </row>
    <row r="216" spans="2:6" ht="14.25" x14ac:dyDescent="0.2">
      <c r="B216" s="9"/>
      <c r="E216" s="13">
        <f>SUM(E211:E215)</f>
        <v>2308.37</v>
      </c>
      <c r="F216" s="13">
        <f>SUM(F211:F215)</f>
        <v>2314.0300000000002</v>
      </c>
    </row>
    <row r="218" spans="2:6" x14ac:dyDescent="0.2">
      <c r="B218" s="14" t="s">
        <v>12</v>
      </c>
    </row>
    <row r="219" spans="2:6" x14ac:dyDescent="0.2">
      <c r="B219" t="s">
        <v>13</v>
      </c>
      <c r="E219" s="8">
        <v>40.809999999999995</v>
      </c>
      <c r="F219" s="37">
        <v>40.909999999999997</v>
      </c>
    </row>
    <row r="220" spans="2:6" x14ac:dyDescent="0.2">
      <c r="B220" t="s">
        <v>14</v>
      </c>
      <c r="E220" s="8">
        <v>97.820000000000007</v>
      </c>
      <c r="F220" s="37">
        <v>98.06</v>
      </c>
    </row>
    <row r="221" spans="2:6" x14ac:dyDescent="0.2">
      <c r="B221" t="s">
        <v>15</v>
      </c>
      <c r="E221" s="8">
        <v>102.05000000000001</v>
      </c>
      <c r="F221" s="37">
        <v>102.30000000000001</v>
      </c>
    </row>
    <row r="222" spans="2:6" x14ac:dyDescent="0.2">
      <c r="B222" t="s">
        <v>16</v>
      </c>
      <c r="E222" s="8">
        <v>139.75</v>
      </c>
      <c r="F222" s="37">
        <v>140.09</v>
      </c>
    </row>
    <row r="224" spans="2:6" x14ac:dyDescent="0.2">
      <c r="B224" s="14" t="s">
        <v>17</v>
      </c>
    </row>
    <row r="225" spans="2:9" x14ac:dyDescent="0.2">
      <c r="B225" t="s">
        <v>18</v>
      </c>
      <c r="E225" s="8">
        <v>59.72</v>
      </c>
      <c r="F225" s="37">
        <v>59.86</v>
      </c>
    </row>
    <row r="226" spans="2:9" x14ac:dyDescent="0.2">
      <c r="B226" t="s">
        <v>19</v>
      </c>
      <c r="E226" s="8">
        <v>19.930000000000003</v>
      </c>
      <c r="F226" s="37">
        <v>19.98</v>
      </c>
    </row>
    <row r="227" spans="2:9" x14ac:dyDescent="0.2">
      <c r="B227" t="s">
        <v>20</v>
      </c>
      <c r="E227" s="8">
        <v>74.650000000000006</v>
      </c>
      <c r="F227" s="37">
        <v>74.83</v>
      </c>
    </row>
    <row r="228" spans="2:9" x14ac:dyDescent="0.2">
      <c r="B228" t="s">
        <v>21</v>
      </c>
      <c r="E228" s="8">
        <v>24.91</v>
      </c>
      <c r="F228" s="37">
        <v>24.970000000000002</v>
      </c>
    </row>
    <row r="229" spans="2:9" ht="13.5" thickBot="1" x14ac:dyDescent="0.25"/>
    <row r="230" spans="2:9" ht="16.5" thickTop="1" thickBot="1" x14ac:dyDescent="0.3">
      <c r="B230" s="5" t="s">
        <v>76</v>
      </c>
      <c r="E230" s="15">
        <f>12*E206+2*E216</f>
        <v>44027.859999999993</v>
      </c>
      <c r="F230" s="15">
        <f>6*E206+6*F206+E216+F216</f>
        <v>44082.119999999995</v>
      </c>
    </row>
    <row r="231" spans="2:9" ht="23.25" thickTop="1" x14ac:dyDescent="0.2">
      <c r="B231" s="16" t="s">
        <v>23</v>
      </c>
    </row>
    <row r="233" spans="2:9" x14ac:dyDescent="0.2">
      <c r="B233" s="17"/>
      <c r="C233" s="17"/>
      <c r="D233" s="17"/>
      <c r="E233" s="17"/>
      <c r="F233" s="17"/>
      <c r="G233" s="17"/>
      <c r="H233" s="17"/>
      <c r="I233" s="17"/>
    </row>
    <row r="237" spans="2:9" ht="22.5" customHeight="1" x14ac:dyDescent="0.3">
      <c r="B237" s="81" t="s">
        <v>71</v>
      </c>
      <c r="C237" s="82"/>
    </row>
    <row r="239" spans="2:9" x14ac:dyDescent="0.2">
      <c r="B239" s="2" t="s">
        <v>0</v>
      </c>
      <c r="C239" s="3">
        <v>7</v>
      </c>
      <c r="E239" s="84" t="s">
        <v>74</v>
      </c>
      <c r="F239" s="84" t="s">
        <v>73</v>
      </c>
    </row>
    <row r="240" spans="2:9" x14ac:dyDescent="0.2">
      <c r="B240" s="2"/>
      <c r="C240" s="4"/>
    </row>
    <row r="241" spans="2:6" x14ac:dyDescent="0.2">
      <c r="B241" s="5" t="s">
        <v>1</v>
      </c>
      <c r="C241" s="6">
        <v>44.18</v>
      </c>
      <c r="D241" s="85">
        <v>44.29</v>
      </c>
    </row>
    <row r="242" spans="2:6" x14ac:dyDescent="0.2">
      <c r="B242" s="2"/>
    </row>
    <row r="243" spans="2:6" x14ac:dyDescent="0.2">
      <c r="B243" s="7" t="s">
        <v>2</v>
      </c>
    </row>
    <row r="244" spans="2:6" x14ac:dyDescent="0.2">
      <c r="B244" t="s">
        <v>3</v>
      </c>
      <c r="E244" s="88">
        <v>1148.3399999999999</v>
      </c>
      <c r="F244" s="37">
        <v>1151.1600000000001</v>
      </c>
    </row>
    <row r="245" spans="2:6" x14ac:dyDescent="0.2">
      <c r="B245" t="s">
        <v>4</v>
      </c>
      <c r="E245" s="88">
        <f>C239*C241</f>
        <v>309.26</v>
      </c>
      <c r="F245" s="37">
        <f>C239*D241</f>
        <v>310.02999999999997</v>
      </c>
    </row>
    <row r="246" spans="2:6" x14ac:dyDescent="0.2">
      <c r="B246" t="s">
        <v>5</v>
      </c>
      <c r="E246" s="88">
        <v>603.55999999999995</v>
      </c>
      <c r="F246" s="37">
        <v>605.04999999999995</v>
      </c>
    </row>
    <row r="247" spans="2:6" x14ac:dyDescent="0.2">
      <c r="B247" t="s">
        <v>6</v>
      </c>
      <c r="E247" s="88">
        <v>340.55</v>
      </c>
      <c r="F247" s="37">
        <v>341.39</v>
      </c>
    </row>
    <row r="248" spans="2:6" x14ac:dyDescent="0.2">
      <c r="B248" t="s">
        <v>7</v>
      </c>
      <c r="E248" s="88">
        <v>408.39</v>
      </c>
      <c r="F248" s="37">
        <v>409.4</v>
      </c>
    </row>
    <row r="249" spans="2:6" x14ac:dyDescent="0.2">
      <c r="B249" t="s">
        <v>8</v>
      </c>
      <c r="E249" s="88">
        <v>22.380000000000003</v>
      </c>
      <c r="F249" s="37">
        <v>22.430000000000003</v>
      </c>
    </row>
    <row r="250" spans="2:6" x14ac:dyDescent="0.2">
      <c r="B250" t="s">
        <v>9</v>
      </c>
      <c r="E250" s="88">
        <v>371.53999999999996</v>
      </c>
      <c r="F250" s="37">
        <v>372.45</v>
      </c>
    </row>
    <row r="251" spans="2:6" ht="14.25" x14ac:dyDescent="0.2">
      <c r="B251" s="9"/>
      <c r="E251" s="89">
        <f>SUM(E244:E250)</f>
        <v>3204.02</v>
      </c>
      <c r="F251" s="10">
        <f>SUM(F244:F250)</f>
        <v>3211.9099999999994</v>
      </c>
    </row>
    <row r="253" spans="2:6" x14ac:dyDescent="0.2">
      <c r="B253" s="7" t="s">
        <v>10</v>
      </c>
    </row>
    <row r="254" spans="2:6" x14ac:dyDescent="0.2">
      <c r="B254" s="11" t="s">
        <v>62</v>
      </c>
      <c r="C254" s="12">
        <v>27.26</v>
      </c>
      <c r="D254" s="86">
        <v>27.32</v>
      </c>
    </row>
    <row r="256" spans="2:6" x14ac:dyDescent="0.2">
      <c r="B256" t="s">
        <v>3</v>
      </c>
      <c r="E256" s="88">
        <v>708.61</v>
      </c>
      <c r="F256" s="37">
        <v>710.35</v>
      </c>
    </row>
    <row r="257" spans="2:6" x14ac:dyDescent="0.2">
      <c r="B257" t="s">
        <v>4</v>
      </c>
      <c r="E257" s="88">
        <f>C239*C254</f>
        <v>190.82000000000002</v>
      </c>
      <c r="F257" s="37">
        <f>C239*D254</f>
        <v>191.24</v>
      </c>
    </row>
    <row r="258" spans="2:6" x14ac:dyDescent="0.2">
      <c r="B258" t="s">
        <v>5</v>
      </c>
      <c r="E258" s="88">
        <v>603.55999999999995</v>
      </c>
      <c r="F258" s="37">
        <v>605.04999999999995</v>
      </c>
    </row>
    <row r="259" spans="2:6" x14ac:dyDescent="0.2">
      <c r="B259" t="s">
        <v>6</v>
      </c>
      <c r="E259" s="88">
        <v>340.55</v>
      </c>
      <c r="F259" s="37">
        <v>341.39</v>
      </c>
    </row>
    <row r="260" spans="2:6" x14ac:dyDescent="0.2">
      <c r="B260" t="s">
        <v>7</v>
      </c>
      <c r="E260" s="88">
        <v>408.39</v>
      </c>
      <c r="F260" s="37">
        <v>409.4</v>
      </c>
    </row>
    <row r="261" spans="2:6" ht="14.25" x14ac:dyDescent="0.2">
      <c r="B261" s="9"/>
      <c r="E261" s="90">
        <f>SUM(E256:E260)</f>
        <v>2251.9299999999998</v>
      </c>
      <c r="F261" s="13">
        <f>SUM(F256:F260)</f>
        <v>2257.4299999999998</v>
      </c>
    </row>
    <row r="263" spans="2:6" x14ac:dyDescent="0.2">
      <c r="B263" s="14" t="s">
        <v>12</v>
      </c>
    </row>
    <row r="264" spans="2:6" x14ac:dyDescent="0.2">
      <c r="B264" t="s">
        <v>13</v>
      </c>
      <c r="E264" s="88">
        <v>39.809999999999995</v>
      </c>
      <c r="F264" s="37">
        <v>39.909999999999997</v>
      </c>
    </row>
    <row r="265" spans="2:6" x14ac:dyDescent="0.2">
      <c r="B265" t="s">
        <v>14</v>
      </c>
      <c r="E265" s="88">
        <v>95.43</v>
      </c>
      <c r="F265" s="37">
        <v>95.660000000000011</v>
      </c>
    </row>
    <row r="266" spans="2:6" x14ac:dyDescent="0.2">
      <c r="B266" t="s">
        <v>15</v>
      </c>
      <c r="E266" s="88">
        <v>99.56</v>
      </c>
      <c r="F266" s="37">
        <v>99.800000000000011</v>
      </c>
    </row>
    <row r="267" spans="2:6" x14ac:dyDescent="0.2">
      <c r="B267" t="s">
        <v>16</v>
      </c>
      <c r="E267" s="88">
        <v>136.32999999999998</v>
      </c>
      <c r="F267" s="37">
        <v>136.66999999999999</v>
      </c>
    </row>
    <row r="268" spans="2:6" x14ac:dyDescent="0.2">
      <c r="F268" s="37"/>
    </row>
    <row r="269" spans="2:6" x14ac:dyDescent="0.2">
      <c r="B269" s="14" t="s">
        <v>17</v>
      </c>
      <c r="F269" s="37"/>
    </row>
    <row r="270" spans="2:6" x14ac:dyDescent="0.2">
      <c r="B270" t="s">
        <v>18</v>
      </c>
      <c r="E270" s="88">
        <v>58.26</v>
      </c>
      <c r="F270" s="37">
        <v>58.4</v>
      </c>
    </row>
    <row r="271" spans="2:6" x14ac:dyDescent="0.2">
      <c r="B271" t="s">
        <v>19</v>
      </c>
      <c r="E271" s="88">
        <v>19.440000000000001</v>
      </c>
      <c r="F271" s="37">
        <v>19.490000000000002</v>
      </c>
    </row>
    <row r="272" spans="2:6" x14ac:dyDescent="0.2">
      <c r="B272" t="s">
        <v>20</v>
      </c>
      <c r="E272" s="88">
        <v>72.820000000000007</v>
      </c>
      <c r="F272" s="37">
        <v>73</v>
      </c>
    </row>
    <row r="273" spans="2:9" x14ac:dyDescent="0.2">
      <c r="B273" t="s">
        <v>21</v>
      </c>
      <c r="E273" s="88">
        <v>24.3</v>
      </c>
      <c r="F273" s="37">
        <v>24.360000000000003</v>
      </c>
    </row>
    <row r="274" spans="2:9" ht="13.5" thickBot="1" x14ac:dyDescent="0.25"/>
    <row r="275" spans="2:9" ht="16.5" thickTop="1" thickBot="1" x14ac:dyDescent="0.3">
      <c r="B275" s="5" t="s">
        <v>72</v>
      </c>
      <c r="E275" s="15">
        <f>8*E251+1*E261+4*F251+1*F261</f>
        <v>42989.159999999996</v>
      </c>
    </row>
    <row r="276" spans="2:9" ht="23.25" thickTop="1" x14ac:dyDescent="0.2">
      <c r="B276" s="16" t="s">
        <v>23</v>
      </c>
    </row>
    <row r="278" spans="2:9" x14ac:dyDescent="0.2">
      <c r="B278" s="17"/>
      <c r="C278" s="17"/>
      <c r="D278" s="17"/>
      <c r="E278" s="17"/>
      <c r="F278" s="17"/>
      <c r="G278" s="17"/>
      <c r="H278" s="17"/>
      <c r="I278" s="17"/>
    </row>
    <row r="282" spans="2:9" ht="22.5" customHeight="1" x14ac:dyDescent="0.3">
      <c r="B282" s="81" t="s">
        <v>69</v>
      </c>
      <c r="C282" s="82"/>
    </row>
    <row r="284" spans="2:9" x14ac:dyDescent="0.2">
      <c r="B284" s="2" t="s">
        <v>0</v>
      </c>
      <c r="C284" s="3">
        <v>7</v>
      </c>
    </row>
    <row r="285" spans="2:9" x14ac:dyDescent="0.2">
      <c r="B285" s="2"/>
      <c r="C285" s="4"/>
    </row>
    <row r="286" spans="2:9" x14ac:dyDescent="0.2">
      <c r="B286" s="5" t="s">
        <v>1</v>
      </c>
      <c r="C286" s="6">
        <v>43.519999999999996</v>
      </c>
    </row>
    <row r="287" spans="2:9" x14ac:dyDescent="0.2">
      <c r="B287" s="2"/>
    </row>
    <row r="288" spans="2:9" x14ac:dyDescent="0.2">
      <c r="B288" s="7" t="s">
        <v>2</v>
      </c>
    </row>
    <row r="289" spans="2:6" x14ac:dyDescent="0.2">
      <c r="B289" t="s">
        <v>3</v>
      </c>
      <c r="E289" s="8">
        <v>1131.3599999999999</v>
      </c>
    </row>
    <row r="290" spans="2:6" x14ac:dyDescent="0.2">
      <c r="B290" t="s">
        <v>4</v>
      </c>
      <c r="E290" s="8">
        <f>C284*C286</f>
        <v>304.64</v>
      </c>
    </row>
    <row r="291" spans="2:6" x14ac:dyDescent="0.2">
      <c r="B291" t="s">
        <v>5</v>
      </c>
      <c r="E291" s="8">
        <v>594.64</v>
      </c>
    </row>
    <row r="292" spans="2:6" x14ac:dyDescent="0.2">
      <c r="B292" t="s">
        <v>6</v>
      </c>
      <c r="E292" s="8">
        <v>335.51</v>
      </c>
    </row>
    <row r="293" spans="2:6" x14ac:dyDescent="0.2">
      <c r="B293" t="s">
        <v>7</v>
      </c>
      <c r="E293" s="8">
        <v>402.34999999999997</v>
      </c>
      <c r="F293" s="26"/>
    </row>
    <row r="294" spans="2:6" x14ac:dyDescent="0.2">
      <c r="B294" t="s">
        <v>8</v>
      </c>
      <c r="E294" s="8">
        <v>22.040000000000003</v>
      </c>
    </row>
    <row r="295" spans="2:6" x14ac:dyDescent="0.2">
      <c r="B295" t="s">
        <v>9</v>
      </c>
      <c r="E295" s="8">
        <v>366.03999999999996</v>
      </c>
    </row>
    <row r="296" spans="2:6" ht="14.25" x14ac:dyDescent="0.2">
      <c r="B296" s="9"/>
      <c r="E296" s="10">
        <f>SUM(E289:E295)</f>
        <v>3156.5799999999995</v>
      </c>
    </row>
    <row r="298" spans="2:6" x14ac:dyDescent="0.2">
      <c r="B298" s="7" t="s">
        <v>10</v>
      </c>
    </row>
    <row r="299" spans="2:6" x14ac:dyDescent="0.2">
      <c r="B299" s="11" t="s">
        <v>62</v>
      </c>
      <c r="C299" s="12">
        <v>26.85</v>
      </c>
    </row>
    <row r="301" spans="2:6" x14ac:dyDescent="0.2">
      <c r="B301" t="s">
        <v>3</v>
      </c>
      <c r="E301" s="8">
        <v>698.13</v>
      </c>
    </row>
    <row r="302" spans="2:6" x14ac:dyDescent="0.2">
      <c r="B302" t="s">
        <v>4</v>
      </c>
      <c r="E302" s="8">
        <f>C284*C299</f>
        <v>187.95000000000002</v>
      </c>
    </row>
    <row r="303" spans="2:6" x14ac:dyDescent="0.2">
      <c r="B303" t="s">
        <v>5</v>
      </c>
      <c r="E303" s="8">
        <v>594.64</v>
      </c>
    </row>
    <row r="304" spans="2:6" x14ac:dyDescent="0.2">
      <c r="B304" t="s">
        <v>6</v>
      </c>
      <c r="E304" s="8">
        <v>335.51</v>
      </c>
    </row>
    <row r="305" spans="2:5" x14ac:dyDescent="0.2">
      <c r="B305" t="s">
        <v>7</v>
      </c>
      <c r="E305" s="8">
        <v>402.34999999999997</v>
      </c>
    </row>
    <row r="306" spans="2:5" ht="14.25" x14ac:dyDescent="0.2">
      <c r="B306" s="9"/>
      <c r="E306" s="13">
        <f>SUM(E301:E305)</f>
        <v>2218.58</v>
      </c>
    </row>
    <row r="308" spans="2:5" x14ac:dyDescent="0.2">
      <c r="B308" s="14" t="s">
        <v>12</v>
      </c>
    </row>
    <row r="309" spans="2:5" x14ac:dyDescent="0.2">
      <c r="B309" t="s">
        <v>13</v>
      </c>
      <c r="E309" s="8">
        <v>39.22</v>
      </c>
    </row>
    <row r="310" spans="2:5" x14ac:dyDescent="0.2">
      <c r="B310" t="s">
        <v>14</v>
      </c>
      <c r="E310" s="8">
        <v>94.01</v>
      </c>
    </row>
    <row r="311" spans="2:5" x14ac:dyDescent="0.2">
      <c r="B311" t="s">
        <v>15</v>
      </c>
      <c r="E311" s="8">
        <v>98.08</v>
      </c>
    </row>
    <row r="312" spans="2:5" x14ac:dyDescent="0.2">
      <c r="B312" t="s">
        <v>16</v>
      </c>
      <c r="E312" s="8">
        <v>134.31</v>
      </c>
    </row>
    <row r="314" spans="2:5" x14ac:dyDescent="0.2">
      <c r="B314" s="14" t="s">
        <v>17</v>
      </c>
    </row>
    <row r="315" spans="2:5" x14ac:dyDescent="0.2">
      <c r="B315" t="s">
        <v>18</v>
      </c>
      <c r="E315" s="8">
        <v>57.39</v>
      </c>
    </row>
    <row r="316" spans="2:5" x14ac:dyDescent="0.2">
      <c r="B316" t="s">
        <v>19</v>
      </c>
      <c r="E316" s="8">
        <v>19.150000000000002</v>
      </c>
    </row>
    <row r="317" spans="2:5" x14ac:dyDescent="0.2">
      <c r="B317" t="s">
        <v>20</v>
      </c>
      <c r="E317" s="8">
        <v>71.740000000000009</v>
      </c>
    </row>
    <row r="318" spans="2:5" x14ac:dyDescent="0.2">
      <c r="B318" t="s">
        <v>21</v>
      </c>
      <c r="E318" s="8">
        <v>23.94</v>
      </c>
    </row>
    <row r="319" spans="2:5" ht="13.5" thickBot="1" x14ac:dyDescent="0.25"/>
    <row r="320" spans="2:5" ht="16.5" thickTop="1" thickBot="1" x14ac:dyDescent="0.3">
      <c r="B320" s="5" t="s">
        <v>70</v>
      </c>
      <c r="E320" s="15">
        <f>12*E296+2*E306</f>
        <v>42316.119999999995</v>
      </c>
    </row>
    <row r="321" spans="2:9" ht="23.25" thickTop="1" x14ac:dyDescent="0.2">
      <c r="B321" s="16" t="s">
        <v>23</v>
      </c>
    </row>
    <row r="323" spans="2:9" x14ac:dyDescent="0.2">
      <c r="B323" s="17"/>
      <c r="C323" s="17"/>
      <c r="D323" s="17"/>
      <c r="E323" s="17"/>
      <c r="F323" s="17"/>
      <c r="G323" s="17"/>
      <c r="H323" s="17"/>
      <c r="I323" s="17"/>
    </row>
    <row r="325" spans="2:9" ht="22.5" customHeight="1" x14ac:dyDescent="0.3">
      <c r="B325" s="81" t="s">
        <v>65</v>
      </c>
      <c r="C325" s="83"/>
    </row>
    <row r="327" spans="2:9" x14ac:dyDescent="0.2">
      <c r="B327" s="2" t="s">
        <v>0</v>
      </c>
      <c r="C327" s="78">
        <v>7</v>
      </c>
    </row>
    <row r="328" spans="2:9" x14ac:dyDescent="0.2">
      <c r="B328" s="2"/>
      <c r="C328" s="68"/>
    </row>
    <row r="329" spans="2:9" x14ac:dyDescent="0.2">
      <c r="B329" s="5" t="s">
        <v>1</v>
      </c>
      <c r="C329" s="67">
        <v>43.08</v>
      </c>
    </row>
    <row r="330" spans="2:9" x14ac:dyDescent="0.2">
      <c r="B330" s="2"/>
      <c r="C330" s="68"/>
    </row>
    <row r="331" spans="2:9" x14ac:dyDescent="0.2">
      <c r="B331" s="7" t="s">
        <v>2</v>
      </c>
      <c r="C331" s="68"/>
    </row>
    <row r="332" spans="2:9" x14ac:dyDescent="0.2">
      <c r="B332" t="s">
        <v>3</v>
      </c>
      <c r="C332" s="68"/>
      <c r="E332" s="8">
        <v>1120.1500000000001</v>
      </c>
    </row>
    <row r="333" spans="2:9" x14ac:dyDescent="0.2">
      <c r="B333" t="s">
        <v>4</v>
      </c>
      <c r="C333" s="68"/>
      <c r="E333" s="8">
        <f>C327*C329</f>
        <v>301.56</v>
      </c>
    </row>
    <row r="334" spans="2:9" x14ac:dyDescent="0.2">
      <c r="B334" t="s">
        <v>5</v>
      </c>
      <c r="C334" s="68"/>
      <c r="E334" s="8">
        <v>588.75</v>
      </c>
    </row>
    <row r="335" spans="2:9" x14ac:dyDescent="0.2">
      <c r="B335" t="s">
        <v>6</v>
      </c>
      <c r="C335" s="68"/>
      <c r="E335" s="8">
        <v>332.18</v>
      </c>
    </row>
    <row r="336" spans="2:9" x14ac:dyDescent="0.2">
      <c r="B336" t="s">
        <v>7</v>
      </c>
      <c r="C336" s="68"/>
      <c r="E336" s="8">
        <v>398.36</v>
      </c>
    </row>
    <row r="337" spans="2:5" x14ac:dyDescent="0.2">
      <c r="B337" t="s">
        <v>8</v>
      </c>
      <c r="C337" s="68"/>
      <c r="E337" s="8">
        <v>21.82</v>
      </c>
    </row>
    <row r="338" spans="2:5" x14ac:dyDescent="0.2">
      <c r="B338" t="s">
        <v>9</v>
      </c>
      <c r="C338" s="68"/>
      <c r="E338" s="8">
        <v>362.40999999999997</v>
      </c>
    </row>
    <row r="339" spans="2:5" ht="14.25" x14ac:dyDescent="0.2">
      <c r="B339" s="9"/>
      <c r="C339" s="68"/>
      <c r="E339" s="10">
        <f>SUM(E332:E338)</f>
        <v>3125.23</v>
      </c>
    </row>
    <row r="340" spans="2:5" x14ac:dyDescent="0.2">
      <c r="C340" s="68"/>
    </row>
    <row r="341" spans="2:5" x14ac:dyDescent="0.2">
      <c r="B341" s="7" t="s">
        <v>10</v>
      </c>
      <c r="C341" s="68"/>
    </row>
    <row r="342" spans="2:5" x14ac:dyDescent="0.2">
      <c r="B342" s="11" t="s">
        <v>11</v>
      </c>
      <c r="C342" s="69">
        <v>26.580000000000002</v>
      </c>
    </row>
    <row r="344" spans="2:5" x14ac:dyDescent="0.2">
      <c r="B344" t="s">
        <v>3</v>
      </c>
      <c r="E344" s="8">
        <v>691.21</v>
      </c>
    </row>
    <row r="345" spans="2:5" x14ac:dyDescent="0.2">
      <c r="B345" t="s">
        <v>4</v>
      </c>
      <c r="E345" s="8">
        <f>C327*C342</f>
        <v>186.06</v>
      </c>
    </row>
    <row r="346" spans="2:5" x14ac:dyDescent="0.2">
      <c r="B346" t="s">
        <v>5</v>
      </c>
      <c r="E346" s="8">
        <v>588.75</v>
      </c>
    </row>
    <row r="347" spans="2:5" x14ac:dyDescent="0.2">
      <c r="B347" t="s">
        <v>6</v>
      </c>
      <c r="E347" s="8">
        <v>332.18</v>
      </c>
    </row>
    <row r="348" spans="2:5" x14ac:dyDescent="0.2">
      <c r="B348" t="s">
        <v>7</v>
      </c>
      <c r="E348" s="8">
        <v>398.36</v>
      </c>
    </row>
    <row r="349" spans="2:5" ht="14.25" x14ac:dyDescent="0.2">
      <c r="B349" s="9"/>
      <c r="E349" s="13">
        <f>SUM(E344:E348)</f>
        <v>2196.56</v>
      </c>
    </row>
    <row r="351" spans="2:5" x14ac:dyDescent="0.2">
      <c r="B351" s="14" t="s">
        <v>12</v>
      </c>
    </row>
    <row r="352" spans="2:5" x14ac:dyDescent="0.2">
      <c r="B352" t="s">
        <v>13</v>
      </c>
      <c r="E352" s="8">
        <v>38.83</v>
      </c>
    </row>
    <row r="353" spans="2:9" x14ac:dyDescent="0.2">
      <c r="B353" t="s">
        <v>14</v>
      </c>
      <c r="E353" s="8">
        <v>93.070000000000007</v>
      </c>
    </row>
    <row r="354" spans="2:9" x14ac:dyDescent="0.2">
      <c r="B354" t="s">
        <v>15</v>
      </c>
      <c r="E354" s="8">
        <v>97.100000000000009</v>
      </c>
    </row>
    <row r="355" spans="2:9" x14ac:dyDescent="0.2">
      <c r="B355" t="s">
        <v>16</v>
      </c>
      <c r="E355" s="8">
        <v>132.97999999999999</v>
      </c>
    </row>
    <row r="357" spans="2:9" x14ac:dyDescent="0.2">
      <c r="B357" s="14" t="s">
        <v>17</v>
      </c>
      <c r="E357" s="22"/>
    </row>
    <row r="358" spans="2:9" x14ac:dyDescent="0.2">
      <c r="B358" t="s">
        <v>18</v>
      </c>
      <c r="E358" s="8">
        <v>56.82</v>
      </c>
    </row>
    <row r="359" spans="2:9" x14ac:dyDescent="0.2">
      <c r="B359" t="s">
        <v>19</v>
      </c>
      <c r="E359" s="8">
        <v>18.96</v>
      </c>
    </row>
    <row r="360" spans="2:9" x14ac:dyDescent="0.2">
      <c r="B360" t="s">
        <v>20</v>
      </c>
      <c r="E360" s="8">
        <v>71.02000000000001</v>
      </c>
    </row>
    <row r="361" spans="2:9" x14ac:dyDescent="0.2">
      <c r="B361" t="s">
        <v>21</v>
      </c>
      <c r="E361" s="8">
        <v>23.700000000000003</v>
      </c>
    </row>
    <row r="362" spans="2:9" ht="13.5" thickBot="1" x14ac:dyDescent="0.25"/>
    <row r="363" spans="2:9" ht="16.5" thickTop="1" thickBot="1" x14ac:dyDescent="0.3">
      <c r="B363" s="5" t="s">
        <v>67</v>
      </c>
      <c r="E363" s="15">
        <f>12*E339+2*E349</f>
        <v>41895.880000000005</v>
      </c>
    </row>
    <row r="364" spans="2:9" ht="23.25" thickTop="1" x14ac:dyDescent="0.2">
      <c r="B364" s="16" t="s">
        <v>23</v>
      </c>
    </row>
    <row r="365" spans="2:9" x14ac:dyDescent="0.2">
      <c r="B365" s="16"/>
    </row>
    <row r="366" spans="2:9" x14ac:dyDescent="0.2">
      <c r="B366" s="17"/>
      <c r="C366" s="17"/>
      <c r="D366" s="17"/>
      <c r="E366" s="17"/>
      <c r="F366" s="17"/>
      <c r="G366" s="17"/>
      <c r="H366" s="17"/>
      <c r="I366" s="17"/>
    </row>
    <row r="368" spans="2:9" ht="22.5" customHeight="1" x14ac:dyDescent="0.3">
      <c r="B368" s="81" t="s">
        <v>66</v>
      </c>
      <c r="C368" s="82"/>
    </row>
    <row r="370" spans="2:5" x14ac:dyDescent="0.2">
      <c r="B370" s="2" t="s">
        <v>0</v>
      </c>
      <c r="C370" s="78">
        <v>6</v>
      </c>
    </row>
    <row r="371" spans="2:5" x14ac:dyDescent="0.2">
      <c r="B371" s="2"/>
      <c r="C371" s="68"/>
    </row>
    <row r="372" spans="2:5" x14ac:dyDescent="0.2">
      <c r="B372" s="5" t="s">
        <v>1</v>
      </c>
      <c r="C372" s="67">
        <v>42.65</v>
      </c>
    </row>
    <row r="373" spans="2:5" x14ac:dyDescent="0.2">
      <c r="B373" s="2"/>
      <c r="C373" s="68"/>
    </row>
    <row r="374" spans="2:5" x14ac:dyDescent="0.2">
      <c r="B374" s="7" t="s">
        <v>2</v>
      </c>
      <c r="C374" s="68"/>
    </row>
    <row r="375" spans="2:5" x14ac:dyDescent="0.2">
      <c r="B375" t="s">
        <v>3</v>
      </c>
      <c r="C375" s="68"/>
      <c r="E375" s="8">
        <v>1109.05</v>
      </c>
    </row>
    <row r="376" spans="2:5" x14ac:dyDescent="0.2">
      <c r="B376" t="s">
        <v>4</v>
      </c>
      <c r="C376" s="68"/>
      <c r="E376" s="8">
        <f>C370*C372</f>
        <v>255.89999999999998</v>
      </c>
    </row>
    <row r="377" spans="2:5" x14ac:dyDescent="0.2">
      <c r="B377" t="s">
        <v>5</v>
      </c>
      <c r="C377" s="68"/>
      <c r="E377" s="8">
        <v>582.91999999999996</v>
      </c>
    </row>
    <row r="378" spans="2:5" x14ac:dyDescent="0.2">
      <c r="B378" t="s">
        <v>6</v>
      </c>
      <c r="C378" s="68"/>
      <c r="E378" s="8">
        <v>328.89</v>
      </c>
    </row>
    <row r="379" spans="2:5" x14ac:dyDescent="0.2">
      <c r="B379" t="s">
        <v>7</v>
      </c>
      <c r="C379" s="68"/>
      <c r="E379" s="8">
        <v>394.41</v>
      </c>
    </row>
    <row r="380" spans="2:5" x14ac:dyDescent="0.2">
      <c r="B380" t="s">
        <v>8</v>
      </c>
      <c r="C380" s="68"/>
      <c r="E380" s="8">
        <v>21.6</v>
      </c>
    </row>
    <row r="381" spans="2:5" x14ac:dyDescent="0.2">
      <c r="B381" t="s">
        <v>9</v>
      </c>
      <c r="C381" s="68"/>
      <c r="E381" s="8">
        <v>358.82</v>
      </c>
    </row>
    <row r="382" spans="2:5" ht="14.25" x14ac:dyDescent="0.2">
      <c r="B382" s="9"/>
      <c r="C382" s="68"/>
      <c r="E382" s="10">
        <f>SUM(E375:E381)</f>
        <v>3051.5899999999997</v>
      </c>
    </row>
    <row r="383" spans="2:5" x14ac:dyDescent="0.2">
      <c r="C383" s="68"/>
    </row>
    <row r="384" spans="2:5" x14ac:dyDescent="0.2">
      <c r="B384" s="7" t="s">
        <v>10</v>
      </c>
      <c r="C384" s="68"/>
    </row>
    <row r="385" spans="2:5" x14ac:dyDescent="0.2">
      <c r="B385" s="11" t="s">
        <v>11</v>
      </c>
      <c r="C385" s="69">
        <v>26.31</v>
      </c>
    </row>
    <row r="387" spans="2:5" x14ac:dyDescent="0.2">
      <c r="B387" t="s">
        <v>3</v>
      </c>
      <c r="E387" s="8">
        <v>684.36</v>
      </c>
    </row>
    <row r="388" spans="2:5" x14ac:dyDescent="0.2">
      <c r="B388" t="s">
        <v>4</v>
      </c>
      <c r="E388" s="8">
        <f>C370*C385</f>
        <v>157.85999999999999</v>
      </c>
    </row>
    <row r="389" spans="2:5" x14ac:dyDescent="0.2">
      <c r="B389" t="s">
        <v>5</v>
      </c>
      <c r="E389" s="8">
        <v>582.91999999999996</v>
      </c>
    </row>
    <row r="390" spans="2:5" x14ac:dyDescent="0.2">
      <c r="B390" t="s">
        <v>6</v>
      </c>
      <c r="E390" s="8">
        <v>328.89</v>
      </c>
    </row>
    <row r="391" spans="2:5" x14ac:dyDescent="0.2">
      <c r="B391" t="s">
        <v>7</v>
      </c>
      <c r="E391" s="8">
        <v>394.41</v>
      </c>
    </row>
    <row r="392" spans="2:5" ht="14.25" x14ac:dyDescent="0.2">
      <c r="B392" s="9"/>
      <c r="E392" s="13">
        <f>SUM(E387:E391)</f>
        <v>2148.4399999999996</v>
      </c>
    </row>
    <row r="394" spans="2:5" x14ac:dyDescent="0.2">
      <c r="B394" s="14" t="s">
        <v>12</v>
      </c>
    </row>
    <row r="395" spans="2:5" x14ac:dyDescent="0.2">
      <c r="B395" t="s">
        <v>13</v>
      </c>
      <c r="E395" s="8">
        <v>38.44</v>
      </c>
    </row>
    <row r="396" spans="2:5" x14ac:dyDescent="0.2">
      <c r="B396" t="s">
        <v>14</v>
      </c>
      <c r="E396" s="8">
        <v>92.14</v>
      </c>
    </row>
    <row r="397" spans="2:5" x14ac:dyDescent="0.2">
      <c r="B397" t="s">
        <v>15</v>
      </c>
      <c r="E397" s="8">
        <v>96.13</v>
      </c>
    </row>
    <row r="398" spans="2:5" x14ac:dyDescent="0.2">
      <c r="B398" t="s">
        <v>16</v>
      </c>
      <c r="E398" s="8">
        <v>131.66</v>
      </c>
    </row>
    <row r="400" spans="2:5" x14ac:dyDescent="0.2">
      <c r="B400" s="14" t="s">
        <v>17</v>
      </c>
      <c r="E400" s="22"/>
    </row>
    <row r="401" spans="2:9" x14ac:dyDescent="0.2">
      <c r="B401" t="s">
        <v>18</v>
      </c>
      <c r="E401" s="8">
        <v>56.25</v>
      </c>
    </row>
    <row r="402" spans="2:9" x14ac:dyDescent="0.2">
      <c r="B402" t="s">
        <v>19</v>
      </c>
      <c r="E402" s="8">
        <v>18.77</v>
      </c>
    </row>
    <row r="403" spans="2:9" x14ac:dyDescent="0.2">
      <c r="B403" t="s">
        <v>20</v>
      </c>
      <c r="E403" s="8">
        <v>70.31</v>
      </c>
    </row>
    <row r="404" spans="2:9" x14ac:dyDescent="0.2">
      <c r="B404" t="s">
        <v>21</v>
      </c>
      <c r="E404" s="8">
        <v>23.46</v>
      </c>
    </row>
    <row r="405" spans="2:9" ht="13.5" thickBot="1" x14ac:dyDescent="0.25"/>
    <row r="406" spans="2:9" ht="16.5" thickTop="1" thickBot="1" x14ac:dyDescent="0.3">
      <c r="B406" s="5" t="s">
        <v>68</v>
      </c>
      <c r="E406" s="15">
        <f>12*E382+2*E392</f>
        <v>40915.959999999992</v>
      </c>
    </row>
    <row r="407" spans="2:9" ht="23.25" thickTop="1" x14ac:dyDescent="0.2">
      <c r="B407" s="16" t="s">
        <v>23</v>
      </c>
    </row>
    <row r="408" spans="2:9" x14ac:dyDescent="0.2">
      <c r="B408" s="16"/>
    </row>
    <row r="409" spans="2:9" x14ac:dyDescent="0.2">
      <c r="B409" s="17"/>
      <c r="C409" s="17"/>
      <c r="D409" s="17"/>
      <c r="E409" s="17"/>
      <c r="F409" s="17"/>
      <c r="G409" s="17"/>
      <c r="H409" s="17"/>
      <c r="I409" s="17"/>
    </row>
    <row r="411" spans="2:9" ht="20.25" x14ac:dyDescent="0.3">
      <c r="B411" s="1" t="s">
        <v>24</v>
      </c>
    </row>
    <row r="413" spans="2:9" x14ac:dyDescent="0.2">
      <c r="B413" s="2" t="s">
        <v>0</v>
      </c>
      <c r="C413" s="79">
        <v>5</v>
      </c>
    </row>
    <row r="414" spans="2:9" x14ac:dyDescent="0.2">
      <c r="B414" s="2"/>
      <c r="C414" s="68"/>
    </row>
    <row r="415" spans="2:9" x14ac:dyDescent="0.2">
      <c r="B415" s="5" t="s">
        <v>25</v>
      </c>
      <c r="C415" s="67">
        <v>42.65</v>
      </c>
    </row>
    <row r="416" spans="2:9" x14ac:dyDescent="0.2">
      <c r="B416" s="2"/>
      <c r="C416" s="68"/>
    </row>
    <row r="417" spans="2:9" x14ac:dyDescent="0.2">
      <c r="B417" s="19" t="s">
        <v>2</v>
      </c>
      <c r="C417" s="68"/>
      <c r="D417" s="20"/>
      <c r="E417" s="21" t="s">
        <v>24</v>
      </c>
      <c r="F417" s="22"/>
      <c r="G417" s="20"/>
      <c r="H417" s="22"/>
      <c r="I417" s="22"/>
    </row>
    <row r="418" spans="2:9" x14ac:dyDescent="0.2">
      <c r="B418" t="s">
        <v>3</v>
      </c>
      <c r="C418" s="68"/>
      <c r="E418" s="23">
        <v>1109.05</v>
      </c>
      <c r="F418" s="8"/>
      <c r="G418" s="24"/>
      <c r="H418" s="25"/>
      <c r="I418" s="26"/>
    </row>
    <row r="419" spans="2:9" x14ac:dyDescent="0.2">
      <c r="B419" t="s">
        <v>4</v>
      </c>
      <c r="C419" s="68"/>
      <c r="E419" s="23">
        <f>C415*C413</f>
        <v>213.25</v>
      </c>
      <c r="F419" s="8"/>
      <c r="G419" s="24"/>
      <c r="H419" s="25"/>
      <c r="I419" s="26"/>
    </row>
    <row r="420" spans="2:9" x14ac:dyDescent="0.2">
      <c r="B420" t="s">
        <v>5</v>
      </c>
      <c r="C420" s="68"/>
      <c r="E420" s="23">
        <v>582.91999999999996</v>
      </c>
      <c r="F420" s="8"/>
      <c r="G420" s="24"/>
      <c r="H420" s="25"/>
      <c r="I420" s="26"/>
    </row>
    <row r="421" spans="2:9" x14ac:dyDescent="0.2">
      <c r="B421" t="s">
        <v>6</v>
      </c>
      <c r="C421" s="68"/>
      <c r="E421" s="23">
        <v>328.89</v>
      </c>
      <c r="F421" s="8"/>
      <c r="G421" s="24"/>
      <c r="H421" s="25"/>
      <c r="I421" s="26"/>
    </row>
    <row r="422" spans="2:9" x14ac:dyDescent="0.2">
      <c r="B422" t="s">
        <v>7</v>
      </c>
      <c r="C422" s="68"/>
      <c r="E422" s="23">
        <v>394.41</v>
      </c>
      <c r="F422" s="8"/>
      <c r="G422" s="24"/>
      <c r="H422" s="25"/>
      <c r="I422" s="26"/>
    </row>
    <row r="423" spans="2:9" x14ac:dyDescent="0.2">
      <c r="B423" t="s">
        <v>8</v>
      </c>
      <c r="C423" s="68"/>
      <c r="E423" s="23">
        <v>21.6</v>
      </c>
      <c r="F423" s="8"/>
      <c r="G423" s="24"/>
      <c r="H423" s="25"/>
      <c r="I423" s="26"/>
    </row>
    <row r="424" spans="2:9" x14ac:dyDescent="0.2">
      <c r="B424" t="s">
        <v>9</v>
      </c>
      <c r="C424" s="68"/>
      <c r="E424" s="23">
        <v>358.82</v>
      </c>
      <c r="F424" s="8"/>
      <c r="G424" s="24"/>
      <c r="H424" s="25"/>
      <c r="I424" s="26"/>
    </row>
    <row r="425" spans="2:9" ht="15" x14ac:dyDescent="0.25">
      <c r="B425" s="9"/>
      <c r="C425" s="80"/>
      <c r="D425" s="9"/>
      <c r="E425" s="27">
        <f>SUM(E418:E424)</f>
        <v>3008.9399999999996</v>
      </c>
      <c r="F425" s="28"/>
      <c r="G425" s="29"/>
      <c r="H425" s="30"/>
      <c r="I425" s="30"/>
    </row>
    <row r="426" spans="2:9" x14ac:dyDescent="0.2">
      <c r="C426" s="68"/>
    </row>
    <row r="427" spans="2:9" x14ac:dyDescent="0.2">
      <c r="B427" s="5" t="s">
        <v>26</v>
      </c>
      <c r="C427" s="67">
        <v>26.31</v>
      </c>
      <c r="D427" s="5"/>
      <c r="E427" s="5" t="s">
        <v>27</v>
      </c>
      <c r="F427" s="6">
        <v>684.36</v>
      </c>
    </row>
    <row r="429" spans="2:9" x14ac:dyDescent="0.2">
      <c r="B429" s="31" t="s">
        <v>10</v>
      </c>
      <c r="D429" s="20"/>
      <c r="E429" s="32" t="s">
        <v>64</v>
      </c>
      <c r="F429" s="22" t="s">
        <v>29</v>
      </c>
      <c r="G429" s="22"/>
      <c r="H429" s="22"/>
      <c r="I429" s="22"/>
    </row>
    <row r="430" spans="2:9" x14ac:dyDescent="0.2">
      <c r="B430" t="s">
        <v>3</v>
      </c>
      <c r="E430" s="8">
        <v>684.36</v>
      </c>
      <c r="F430" s="33">
        <v>0</v>
      </c>
      <c r="H430" s="25"/>
      <c r="I430" s="26"/>
    </row>
    <row r="431" spans="2:9" x14ac:dyDescent="0.2">
      <c r="B431" t="s">
        <v>4</v>
      </c>
      <c r="E431" s="8">
        <f>C413*C427</f>
        <v>131.54999999999998</v>
      </c>
      <c r="F431" s="33">
        <v>0</v>
      </c>
      <c r="H431" s="25"/>
      <c r="I431" s="26"/>
    </row>
    <row r="432" spans="2:9" x14ac:dyDescent="0.2">
      <c r="B432" t="s">
        <v>5</v>
      </c>
      <c r="E432" s="8">
        <v>582.91999999999996</v>
      </c>
      <c r="F432" s="33">
        <v>0</v>
      </c>
      <c r="H432" s="25"/>
      <c r="I432" s="26"/>
    </row>
    <row r="433" spans="2:9" ht="14.25" x14ac:dyDescent="0.2">
      <c r="B433" t="s">
        <v>6</v>
      </c>
      <c r="C433" s="9"/>
      <c r="E433" s="8">
        <v>328.89</v>
      </c>
      <c r="F433" s="33">
        <v>0</v>
      </c>
      <c r="H433" s="25"/>
      <c r="I433" s="26"/>
    </row>
    <row r="434" spans="2:9" x14ac:dyDescent="0.2">
      <c r="B434" t="s">
        <v>7</v>
      </c>
      <c r="E434" s="8">
        <v>394.41</v>
      </c>
      <c r="F434" s="33">
        <v>0</v>
      </c>
      <c r="H434" s="25"/>
      <c r="I434" s="26"/>
    </row>
    <row r="435" spans="2:9" ht="15" x14ac:dyDescent="0.25">
      <c r="B435" s="9"/>
      <c r="D435" s="9"/>
      <c r="E435" s="28">
        <f>SUM(E430:E434)</f>
        <v>2122.1299999999997</v>
      </c>
      <c r="F435" s="34">
        <f>SUM(F430:F434)</f>
        <v>0</v>
      </c>
      <c r="G435" s="9"/>
      <c r="H435" s="9"/>
      <c r="I435" s="30"/>
    </row>
    <row r="437" spans="2:9" x14ac:dyDescent="0.2">
      <c r="B437" s="14" t="s">
        <v>12</v>
      </c>
      <c r="D437" s="20"/>
      <c r="E437" s="32" t="s">
        <v>24</v>
      </c>
      <c r="F437" s="22"/>
      <c r="G437" s="22"/>
      <c r="H437" s="22"/>
      <c r="I437" s="22"/>
    </row>
    <row r="438" spans="2:9" x14ac:dyDescent="0.2">
      <c r="B438" t="s">
        <v>13</v>
      </c>
      <c r="E438" s="35">
        <v>38.44</v>
      </c>
      <c r="F438" s="8"/>
      <c r="G438" s="36"/>
      <c r="H438" s="25"/>
      <c r="I438" s="26"/>
    </row>
    <row r="439" spans="2:9" x14ac:dyDescent="0.2">
      <c r="B439" t="s">
        <v>14</v>
      </c>
      <c r="E439" s="35">
        <v>92.14</v>
      </c>
      <c r="F439" s="8"/>
      <c r="G439" s="36"/>
      <c r="H439" s="25"/>
      <c r="I439" s="26"/>
    </row>
    <row r="440" spans="2:9" x14ac:dyDescent="0.2">
      <c r="B440" t="s">
        <v>15</v>
      </c>
      <c r="E440" s="35">
        <v>96.13</v>
      </c>
      <c r="F440" s="8"/>
      <c r="G440" s="36"/>
      <c r="H440" s="25"/>
      <c r="I440" s="26"/>
    </row>
    <row r="441" spans="2:9" x14ac:dyDescent="0.2">
      <c r="B441" t="s">
        <v>16</v>
      </c>
      <c r="E441" s="35">
        <v>131.66</v>
      </c>
      <c r="F441" s="8"/>
      <c r="G441" s="36"/>
      <c r="H441" s="25"/>
      <c r="I441" s="26"/>
    </row>
    <row r="442" spans="2:9" x14ac:dyDescent="0.2">
      <c r="C442" s="20"/>
    </row>
    <row r="443" spans="2:9" x14ac:dyDescent="0.2">
      <c r="B443" s="14" t="s">
        <v>17</v>
      </c>
      <c r="D443" s="20"/>
      <c r="E443" s="32" t="s">
        <v>24</v>
      </c>
      <c r="F443" s="22"/>
      <c r="G443" s="22"/>
      <c r="H443" s="22"/>
      <c r="I443" s="22"/>
    </row>
    <row r="444" spans="2:9" x14ac:dyDescent="0.2">
      <c r="B444" t="s">
        <v>18</v>
      </c>
      <c r="E444" s="35">
        <v>56.25</v>
      </c>
      <c r="F444" s="8"/>
      <c r="H444" s="25"/>
      <c r="I444" s="26"/>
    </row>
    <row r="445" spans="2:9" x14ac:dyDescent="0.2">
      <c r="B445" t="s">
        <v>19</v>
      </c>
      <c r="E445" s="35">
        <v>18.77</v>
      </c>
      <c r="F445" s="8"/>
      <c r="H445" s="25"/>
      <c r="I445" s="26"/>
    </row>
    <row r="446" spans="2:9" x14ac:dyDescent="0.2">
      <c r="B446" t="s">
        <v>20</v>
      </c>
      <c r="E446" s="35">
        <v>70.31</v>
      </c>
      <c r="F446" s="8"/>
      <c r="H446" s="25"/>
      <c r="I446" s="26"/>
    </row>
    <row r="447" spans="2:9" x14ac:dyDescent="0.2">
      <c r="B447" t="s">
        <v>21</v>
      </c>
      <c r="E447" s="35">
        <v>23.46</v>
      </c>
      <c r="F447" s="37"/>
      <c r="H447" s="25"/>
      <c r="I447" s="26"/>
    </row>
    <row r="448" spans="2:9" ht="13.5" thickBot="1" x14ac:dyDescent="0.25"/>
    <row r="449" spans="2:11" ht="16.5" thickTop="1" thickBot="1" x14ac:dyDescent="0.3">
      <c r="B449" s="5" t="s">
        <v>30</v>
      </c>
      <c r="E449" s="15">
        <f>12*E425+2*E435</f>
        <v>40351.54</v>
      </c>
    </row>
    <row r="450" spans="2:11" ht="24" thickTop="1" thickBot="1" x14ac:dyDescent="0.25">
      <c r="B450" s="16" t="s">
        <v>23</v>
      </c>
      <c r="E450" s="70"/>
    </row>
    <row r="451" spans="2:11" ht="13.5" thickTop="1" x14ac:dyDescent="0.2">
      <c r="E451" s="70"/>
      <c r="F451" s="75" t="s">
        <v>31</v>
      </c>
      <c r="G451" s="40">
        <f>E454/E449</f>
        <v>0.94740894647391394</v>
      </c>
      <c r="H451" s="76"/>
    </row>
    <row r="452" spans="2:11" ht="13.5" thickBot="1" x14ac:dyDescent="0.25">
      <c r="E452" s="70"/>
      <c r="F452" s="42">
        <f>E449-E454</f>
        <v>2122.1300000000047</v>
      </c>
      <c r="G452" s="43"/>
      <c r="H452" s="44">
        <f>1-G451</f>
        <v>5.2591053526086062E-2</v>
      </c>
    </row>
    <row r="453" spans="2:11" ht="14.25" thickTop="1" thickBot="1" x14ac:dyDescent="0.25">
      <c r="E453" s="70"/>
    </row>
    <row r="454" spans="2:11" ht="16.5" thickTop="1" thickBot="1" x14ac:dyDescent="0.3">
      <c r="B454" s="11" t="s">
        <v>33</v>
      </c>
      <c r="C454" s="11"/>
      <c r="D454" s="11"/>
      <c r="E454" s="45">
        <f>12*E425+E435</f>
        <v>38229.409999999996</v>
      </c>
      <c r="K454" s="36"/>
    </row>
    <row r="455" spans="2:11" ht="23.25" thickTop="1" x14ac:dyDescent="0.2">
      <c r="B455" s="16" t="s">
        <v>23</v>
      </c>
    </row>
    <row r="456" spans="2:11" x14ac:dyDescent="0.2">
      <c r="K456" s="46"/>
    </row>
    <row r="457" spans="2:11" hidden="1" x14ac:dyDescent="0.2">
      <c r="C457" s="26">
        <f>E449/1568</f>
        <v>25.734400510204082</v>
      </c>
      <c r="D457" s="26">
        <f>E449/1680</f>
        <v>24.018773809523811</v>
      </c>
      <c r="E457" s="26">
        <f>E454/1680</f>
        <v>22.755601190476188</v>
      </c>
      <c r="F457">
        <f>E457/C457</f>
        <v>0.88424835004231961</v>
      </c>
      <c r="G457">
        <f>D457/C457</f>
        <v>0.93333333333333335</v>
      </c>
      <c r="H457">
        <f>E454/E560</f>
        <v>0.88335818081324713</v>
      </c>
      <c r="K457" s="46"/>
    </row>
    <row r="458" spans="2:11" ht="13.5" thickBot="1" x14ac:dyDescent="0.25">
      <c r="C458" s="26"/>
      <c r="D458" s="26"/>
      <c r="E458" s="26"/>
      <c r="K458" s="46"/>
    </row>
    <row r="459" spans="2:11" ht="15.75" thickTop="1" x14ac:dyDescent="0.25">
      <c r="B459" s="47" t="s">
        <v>34</v>
      </c>
      <c r="C459" s="48" t="s">
        <v>35</v>
      </c>
      <c r="D459" s="49" t="s">
        <v>36</v>
      </c>
      <c r="E459" s="50"/>
      <c r="F459" s="50"/>
      <c r="G459" s="51"/>
      <c r="H459" s="52">
        <f>1-G457</f>
        <v>6.6666666666666652E-2</v>
      </c>
      <c r="K459" s="46"/>
    </row>
    <row r="460" spans="2:11" ht="15" x14ac:dyDescent="0.25">
      <c r="B460" s="47" t="s">
        <v>37</v>
      </c>
      <c r="C460" s="53"/>
      <c r="D460" s="54"/>
      <c r="E460" s="54"/>
      <c r="F460" s="54"/>
      <c r="G460" s="54"/>
      <c r="H460" s="55"/>
      <c r="K460" s="46"/>
    </row>
    <row r="461" spans="2:11" ht="15.75" thickBot="1" x14ac:dyDescent="0.3">
      <c r="B461" s="47" t="s">
        <v>38</v>
      </c>
      <c r="C461" s="56" t="s">
        <v>39</v>
      </c>
      <c r="D461" s="57" t="s">
        <v>40</v>
      </c>
      <c r="E461" s="58"/>
      <c r="F461" s="58"/>
      <c r="G461" s="59"/>
      <c r="H461" s="60">
        <f>1-F457</f>
        <v>0.11575164995768039</v>
      </c>
      <c r="K461" s="46"/>
    </row>
    <row r="462" spans="2:11" ht="13.5" thickTop="1" x14ac:dyDescent="0.2"/>
    <row r="463" spans="2:11" ht="13.5" thickBot="1" x14ac:dyDescent="0.25"/>
    <row r="464" spans="2:11" s="65" customFormat="1" ht="21.75" thickTop="1" thickBot="1" x14ac:dyDescent="0.35">
      <c r="B464" s="61" t="s">
        <v>41</v>
      </c>
      <c r="C464" s="62"/>
      <c r="D464" s="62"/>
      <c r="E464" s="62"/>
      <c r="F464" s="63">
        <f>E560-E454</f>
        <v>5047.9500000000116</v>
      </c>
      <c r="G464" s="62"/>
      <c r="H464" s="64">
        <f>1-H457</f>
        <v>0.11664181918675287</v>
      </c>
    </row>
    <row r="465" spans="2:9" ht="13.5" thickTop="1" x14ac:dyDescent="0.2"/>
    <row r="466" spans="2:9" x14ac:dyDescent="0.2">
      <c r="B466" s="17"/>
      <c r="C466" s="17"/>
      <c r="D466" s="17"/>
      <c r="E466" s="17"/>
      <c r="F466" s="17"/>
      <c r="G466" s="17"/>
      <c r="H466" s="17"/>
      <c r="I466" s="17"/>
    </row>
    <row r="468" spans="2:9" ht="22.5" customHeight="1" x14ac:dyDescent="0.3">
      <c r="B468" s="1" t="s">
        <v>42</v>
      </c>
    </row>
    <row r="470" spans="2:9" x14ac:dyDescent="0.2">
      <c r="B470" s="2" t="s">
        <v>0</v>
      </c>
      <c r="C470" s="78">
        <v>5</v>
      </c>
    </row>
    <row r="471" spans="2:9" x14ac:dyDescent="0.2">
      <c r="B471" s="2"/>
      <c r="C471" s="68"/>
    </row>
    <row r="472" spans="2:9" x14ac:dyDescent="0.2">
      <c r="B472" s="5" t="s">
        <v>1</v>
      </c>
      <c r="C472" s="67">
        <v>42.65</v>
      </c>
    </row>
    <row r="473" spans="2:9" x14ac:dyDescent="0.2">
      <c r="B473" s="2"/>
      <c r="C473" s="68"/>
    </row>
    <row r="474" spans="2:9" x14ac:dyDescent="0.2">
      <c r="B474" s="7" t="s">
        <v>2</v>
      </c>
      <c r="C474" s="68"/>
    </row>
    <row r="475" spans="2:9" x14ac:dyDescent="0.2">
      <c r="B475" t="s">
        <v>3</v>
      </c>
      <c r="C475" s="68"/>
      <c r="E475" s="8">
        <v>1109.05</v>
      </c>
    </row>
    <row r="476" spans="2:9" x14ac:dyDescent="0.2">
      <c r="B476" t="s">
        <v>4</v>
      </c>
      <c r="C476" s="68"/>
      <c r="E476" s="8">
        <f>C470*C472</f>
        <v>213.25</v>
      </c>
    </row>
    <row r="477" spans="2:9" x14ac:dyDescent="0.2">
      <c r="B477" t="s">
        <v>5</v>
      </c>
      <c r="C477" s="68"/>
      <c r="E477" s="8">
        <v>582.91999999999996</v>
      </c>
    </row>
    <row r="478" spans="2:9" x14ac:dyDescent="0.2">
      <c r="B478" t="s">
        <v>6</v>
      </c>
      <c r="C478" s="68"/>
      <c r="E478" s="8">
        <v>328.89</v>
      </c>
    </row>
    <row r="479" spans="2:9" x14ac:dyDescent="0.2">
      <c r="B479" t="s">
        <v>7</v>
      </c>
      <c r="C479" s="68"/>
      <c r="E479" s="8">
        <v>394.41</v>
      </c>
    </row>
    <row r="480" spans="2:9" x14ac:dyDescent="0.2">
      <c r="B480" t="s">
        <v>8</v>
      </c>
      <c r="C480" s="68"/>
      <c r="E480" s="8">
        <v>21.6</v>
      </c>
    </row>
    <row r="481" spans="2:5" x14ac:dyDescent="0.2">
      <c r="B481" t="s">
        <v>9</v>
      </c>
      <c r="C481" s="68"/>
      <c r="E481" s="8">
        <v>358.82</v>
      </c>
    </row>
    <row r="482" spans="2:5" ht="14.25" x14ac:dyDescent="0.2">
      <c r="B482" s="9"/>
      <c r="C482" s="68"/>
      <c r="E482" s="10">
        <f>SUM(E475:E481)</f>
        <v>3008.9399999999996</v>
      </c>
    </row>
    <row r="483" spans="2:5" x14ac:dyDescent="0.2">
      <c r="C483" s="68"/>
    </row>
    <row r="484" spans="2:5" x14ac:dyDescent="0.2">
      <c r="B484" s="7" t="s">
        <v>10</v>
      </c>
      <c r="C484" s="68"/>
    </row>
    <row r="485" spans="2:5" x14ac:dyDescent="0.2">
      <c r="B485" s="11" t="s">
        <v>11</v>
      </c>
      <c r="C485" s="69">
        <v>26.31</v>
      </c>
    </row>
    <row r="487" spans="2:5" x14ac:dyDescent="0.2">
      <c r="B487" t="s">
        <v>3</v>
      </c>
      <c r="E487" s="8">
        <v>684.36</v>
      </c>
    </row>
    <row r="488" spans="2:5" x14ac:dyDescent="0.2">
      <c r="B488" t="s">
        <v>4</v>
      </c>
      <c r="E488" s="8">
        <f>C470*C485</f>
        <v>131.54999999999998</v>
      </c>
    </row>
    <row r="489" spans="2:5" x14ac:dyDescent="0.2">
      <c r="B489" t="s">
        <v>5</v>
      </c>
      <c r="E489" s="8">
        <v>582.91999999999996</v>
      </c>
    </row>
    <row r="490" spans="2:5" x14ac:dyDescent="0.2">
      <c r="B490" t="s">
        <v>6</v>
      </c>
      <c r="E490" s="8">
        <v>328.89</v>
      </c>
    </row>
    <row r="491" spans="2:5" x14ac:dyDescent="0.2">
      <c r="B491" t="s">
        <v>7</v>
      </c>
      <c r="E491" s="8">
        <v>394.41</v>
      </c>
    </row>
    <row r="492" spans="2:5" ht="14.25" x14ac:dyDescent="0.2">
      <c r="B492" s="9"/>
      <c r="E492" s="13">
        <f>SUM(E487:E491)</f>
        <v>2122.1299999999997</v>
      </c>
    </row>
    <row r="494" spans="2:5" x14ac:dyDescent="0.2">
      <c r="B494" s="14" t="s">
        <v>12</v>
      </c>
    </row>
    <row r="495" spans="2:5" x14ac:dyDescent="0.2">
      <c r="B495" t="s">
        <v>13</v>
      </c>
      <c r="E495" s="8">
        <v>38.44</v>
      </c>
    </row>
    <row r="496" spans="2:5" x14ac:dyDescent="0.2">
      <c r="B496" t="s">
        <v>14</v>
      </c>
      <c r="E496" s="8">
        <v>92.14</v>
      </c>
    </row>
    <row r="497" spans="2:5" x14ac:dyDescent="0.2">
      <c r="B497" t="s">
        <v>15</v>
      </c>
      <c r="E497" s="8">
        <v>96.13</v>
      </c>
    </row>
    <row r="498" spans="2:5" x14ac:dyDescent="0.2">
      <c r="B498" t="s">
        <v>16</v>
      </c>
      <c r="E498" s="8">
        <v>131.66</v>
      </c>
    </row>
    <row r="500" spans="2:5" x14ac:dyDescent="0.2">
      <c r="B500" s="14" t="s">
        <v>17</v>
      </c>
      <c r="E500" s="22"/>
    </row>
    <row r="501" spans="2:5" x14ac:dyDescent="0.2">
      <c r="B501" t="s">
        <v>18</v>
      </c>
      <c r="E501" s="8">
        <v>56.25</v>
      </c>
    </row>
    <row r="502" spans="2:5" x14ac:dyDescent="0.2">
      <c r="B502" t="s">
        <v>19</v>
      </c>
      <c r="E502" s="8">
        <v>18.77</v>
      </c>
    </row>
    <row r="503" spans="2:5" x14ac:dyDescent="0.2">
      <c r="B503" t="s">
        <v>20</v>
      </c>
      <c r="E503" s="8">
        <v>70.31</v>
      </c>
    </row>
    <row r="504" spans="2:5" x14ac:dyDescent="0.2">
      <c r="B504" t="s">
        <v>21</v>
      </c>
      <c r="E504" s="8">
        <v>23.46</v>
      </c>
    </row>
    <row r="505" spans="2:5" ht="13.5" thickBot="1" x14ac:dyDescent="0.25"/>
    <row r="506" spans="2:5" ht="16.5" thickTop="1" thickBot="1" x14ac:dyDescent="0.3">
      <c r="B506" s="5" t="s">
        <v>43</v>
      </c>
      <c r="E506" s="15">
        <f>12*E482+2*E492</f>
        <v>40351.54</v>
      </c>
    </row>
    <row r="507" spans="2:5" ht="23.25" thickTop="1" x14ac:dyDescent="0.2">
      <c r="B507" s="16" t="s">
        <v>23</v>
      </c>
    </row>
    <row r="509" spans="2:5" ht="13.5" thickBot="1" x14ac:dyDescent="0.25"/>
    <row r="510" spans="2:5" ht="16.5" thickTop="1" thickBot="1" x14ac:dyDescent="0.3">
      <c r="B510" s="11" t="s">
        <v>44</v>
      </c>
      <c r="C510" s="11"/>
      <c r="E510" s="45">
        <f>E565-E506</f>
        <v>1251.6100000000006</v>
      </c>
    </row>
    <row r="511" spans="2:5" ht="52.5" customHeight="1" thickTop="1" x14ac:dyDescent="0.2">
      <c r="B511" s="16" t="s">
        <v>45</v>
      </c>
    </row>
    <row r="514" spans="2:9" x14ac:dyDescent="0.2">
      <c r="B514" s="17"/>
      <c r="C514" s="17"/>
      <c r="D514" s="17"/>
      <c r="E514" s="17"/>
      <c r="F514" s="17"/>
      <c r="G514" s="17"/>
      <c r="H514" s="17"/>
      <c r="I514" s="17"/>
    </row>
    <row r="516" spans="2:9" ht="22.5" customHeight="1" x14ac:dyDescent="0.3">
      <c r="B516" s="1" t="s">
        <v>46</v>
      </c>
    </row>
    <row r="518" spans="2:9" x14ac:dyDescent="0.2">
      <c r="B518" s="2" t="s">
        <v>0</v>
      </c>
      <c r="C518" s="79">
        <v>5</v>
      </c>
    </row>
    <row r="519" spans="2:9" x14ac:dyDescent="0.2">
      <c r="B519" s="2"/>
      <c r="C519" s="68"/>
    </row>
    <row r="520" spans="2:9" x14ac:dyDescent="0.2">
      <c r="B520" s="5" t="s">
        <v>47</v>
      </c>
      <c r="C520" s="67">
        <v>44.65</v>
      </c>
    </row>
    <row r="521" spans="2:9" x14ac:dyDescent="0.2">
      <c r="B521" s="2"/>
      <c r="C521" s="68"/>
    </row>
    <row r="522" spans="2:9" x14ac:dyDescent="0.2">
      <c r="B522" s="11" t="s">
        <v>48</v>
      </c>
      <c r="C522" s="69">
        <v>42.65</v>
      </c>
    </row>
    <row r="524" spans="2:9" s="20" customFormat="1" x14ac:dyDescent="0.2">
      <c r="E524" s="21" t="s">
        <v>49</v>
      </c>
      <c r="F524" s="22" t="s">
        <v>50</v>
      </c>
      <c r="H524" s="22" t="s">
        <v>51</v>
      </c>
      <c r="I524" s="22" t="s">
        <v>52</v>
      </c>
    </row>
    <row r="525" spans="2:9" x14ac:dyDescent="0.2">
      <c r="B525" t="s">
        <v>3</v>
      </c>
      <c r="E525" s="8">
        <v>1161.3</v>
      </c>
      <c r="F525" s="8">
        <v>1109.05</v>
      </c>
      <c r="G525" s="24">
        <f t="shared" ref="G525:G531" si="0">F525/E525</f>
        <v>0.95500731938344963</v>
      </c>
      <c r="H525" s="25">
        <f t="shared" ref="H525:H531" si="1">1-G525</f>
        <v>4.4992680616550373E-2</v>
      </c>
      <c r="I525" s="26">
        <f t="shared" ref="I525:I532" si="2">E525-F525</f>
        <v>52.25</v>
      </c>
    </row>
    <row r="526" spans="2:9" x14ac:dyDescent="0.2">
      <c r="B526" t="s">
        <v>4</v>
      </c>
      <c r="E526" s="8">
        <f>C520*C518</f>
        <v>223.25</v>
      </c>
      <c r="F526" s="8">
        <f>C518*C522</f>
        <v>213.25</v>
      </c>
      <c r="G526" s="24">
        <f t="shared" si="0"/>
        <v>0.95520716685330342</v>
      </c>
      <c r="H526" s="25">
        <f t="shared" si="1"/>
        <v>4.4792833146696576E-2</v>
      </c>
      <c r="I526" s="26">
        <f t="shared" si="2"/>
        <v>10</v>
      </c>
    </row>
    <row r="527" spans="2:9" x14ac:dyDescent="0.2">
      <c r="B527" t="s">
        <v>5</v>
      </c>
      <c r="E527" s="8">
        <v>613.6</v>
      </c>
      <c r="F527" s="8">
        <v>582.91999999999996</v>
      </c>
      <c r="G527" s="24">
        <f t="shared" si="0"/>
        <v>0.94999999999999984</v>
      </c>
      <c r="H527" s="25">
        <f t="shared" si="1"/>
        <v>5.0000000000000155E-2</v>
      </c>
      <c r="I527" s="26">
        <f t="shared" si="2"/>
        <v>30.680000000000064</v>
      </c>
    </row>
    <row r="528" spans="2:9" x14ac:dyDescent="0.2">
      <c r="B528" t="s">
        <v>6</v>
      </c>
      <c r="E528" s="8">
        <v>342.59</v>
      </c>
      <c r="F528" s="8">
        <v>328.89</v>
      </c>
      <c r="G528" s="24">
        <f t="shared" si="0"/>
        <v>0.96001050818762956</v>
      </c>
      <c r="H528" s="25">
        <f t="shared" si="1"/>
        <v>3.9989491812370437E-2</v>
      </c>
      <c r="I528" s="26">
        <f t="shared" si="2"/>
        <v>13.699999999999989</v>
      </c>
    </row>
    <row r="529" spans="2:9" x14ac:dyDescent="0.2">
      <c r="B529" t="s">
        <v>7</v>
      </c>
      <c r="E529" s="8">
        <v>410.84</v>
      </c>
      <c r="F529" s="8">
        <v>394.41</v>
      </c>
      <c r="G529" s="24">
        <f t="shared" si="0"/>
        <v>0.96000876253529366</v>
      </c>
      <c r="H529" s="25">
        <f t="shared" si="1"/>
        <v>3.9991237464706342E-2</v>
      </c>
      <c r="I529" s="26">
        <f t="shared" si="2"/>
        <v>16.42999999999995</v>
      </c>
    </row>
    <row r="530" spans="2:9" x14ac:dyDescent="0.2">
      <c r="B530" t="s">
        <v>8</v>
      </c>
      <c r="E530" s="8">
        <v>22.5</v>
      </c>
      <c r="F530" s="8">
        <v>21.6</v>
      </c>
      <c r="G530" s="24">
        <f t="shared" si="0"/>
        <v>0.96000000000000008</v>
      </c>
      <c r="H530" s="25">
        <f t="shared" si="1"/>
        <v>3.9999999999999925E-2</v>
      </c>
      <c r="I530" s="26">
        <f t="shared" si="2"/>
        <v>0.89999999999999858</v>
      </c>
    </row>
    <row r="531" spans="2:9" x14ac:dyDescent="0.2">
      <c r="B531" t="s">
        <v>9</v>
      </c>
      <c r="E531" s="8">
        <v>373.77</v>
      </c>
      <c r="F531" s="8">
        <v>358.82</v>
      </c>
      <c r="G531" s="24">
        <f t="shared" si="0"/>
        <v>0.96000214035369347</v>
      </c>
      <c r="H531" s="25">
        <f t="shared" si="1"/>
        <v>3.9997859646306533E-2</v>
      </c>
      <c r="I531" s="26">
        <f t="shared" si="2"/>
        <v>14.949999999999989</v>
      </c>
    </row>
    <row r="532" spans="2:9" s="9" customFormat="1" ht="15" x14ac:dyDescent="0.25">
      <c r="E532" s="28">
        <f>SUM(E525:E531)</f>
        <v>3147.8500000000004</v>
      </c>
      <c r="F532" s="28">
        <f>SUM(F525:F531)</f>
        <v>3008.9399999999996</v>
      </c>
      <c r="G532" s="29"/>
      <c r="H532" s="30"/>
      <c r="I532" s="30">
        <f t="shared" si="2"/>
        <v>138.91000000000076</v>
      </c>
    </row>
    <row r="533" spans="2:9" x14ac:dyDescent="0.2">
      <c r="E533" s="13"/>
      <c r="F533" s="13"/>
      <c r="G533" s="66"/>
      <c r="H533" s="74"/>
    </row>
    <row r="534" spans="2:9" x14ac:dyDescent="0.2">
      <c r="B534" s="5" t="s">
        <v>53</v>
      </c>
      <c r="C534" s="67">
        <v>44.65</v>
      </c>
      <c r="D534" s="5"/>
      <c r="E534" s="5" t="s">
        <v>54</v>
      </c>
      <c r="F534" s="67">
        <v>1161.3</v>
      </c>
    </row>
    <row r="535" spans="2:9" x14ac:dyDescent="0.2">
      <c r="C535" s="68"/>
      <c r="F535" s="68"/>
    </row>
    <row r="536" spans="2:9" x14ac:dyDescent="0.2">
      <c r="B536" s="11" t="s">
        <v>55</v>
      </c>
      <c r="C536" s="69">
        <v>23.98</v>
      </c>
      <c r="D536" s="11"/>
      <c r="E536" s="11" t="s">
        <v>56</v>
      </c>
      <c r="F536" s="69">
        <v>623.62</v>
      </c>
    </row>
    <row r="538" spans="2:9" s="20" customFormat="1" x14ac:dyDescent="0.2">
      <c r="C538"/>
      <c r="E538" s="32" t="s">
        <v>57</v>
      </c>
      <c r="F538" s="22" t="s">
        <v>58</v>
      </c>
      <c r="G538" s="22"/>
      <c r="H538" s="22" t="s">
        <v>51</v>
      </c>
      <c r="I538" s="22" t="s">
        <v>52</v>
      </c>
    </row>
    <row r="539" spans="2:9" x14ac:dyDescent="0.2">
      <c r="B539" t="s">
        <v>3</v>
      </c>
      <c r="E539" s="8">
        <v>1161.3</v>
      </c>
      <c r="F539" s="8">
        <v>623.62</v>
      </c>
      <c r="G539">
        <f>F539/E539</f>
        <v>0.53700163609747698</v>
      </c>
      <c r="H539" s="25">
        <f>1-G539</f>
        <v>0.46299836390252302</v>
      </c>
      <c r="I539" s="26">
        <f t="shared" ref="I539:I544" si="3">E539-F539</f>
        <v>537.67999999999995</v>
      </c>
    </row>
    <row r="540" spans="2:9" x14ac:dyDescent="0.2">
      <c r="B540" t="s">
        <v>4</v>
      </c>
      <c r="E540" s="8">
        <f>C518*C534</f>
        <v>223.25</v>
      </c>
      <c r="F540" s="8">
        <f>C518*C536</f>
        <v>119.9</v>
      </c>
      <c r="G540">
        <f>F540/E540</f>
        <v>0.53706606942889146</v>
      </c>
      <c r="H540" s="25">
        <f>1-G540</f>
        <v>0.46293393057110854</v>
      </c>
      <c r="I540" s="26">
        <f t="shared" si="3"/>
        <v>103.35</v>
      </c>
    </row>
    <row r="541" spans="2:9" x14ac:dyDescent="0.2">
      <c r="B541" t="s">
        <v>5</v>
      </c>
      <c r="E541" s="8">
        <v>613.6</v>
      </c>
      <c r="F541" s="8">
        <v>582.91999999999996</v>
      </c>
      <c r="G541">
        <f>F541/E541</f>
        <v>0.94999999999999984</v>
      </c>
      <c r="H541" s="25">
        <f>1-G541</f>
        <v>5.0000000000000155E-2</v>
      </c>
      <c r="I541" s="26">
        <f t="shared" si="3"/>
        <v>30.680000000000064</v>
      </c>
    </row>
    <row r="542" spans="2:9" ht="14.25" x14ac:dyDescent="0.2">
      <c r="B542" t="s">
        <v>6</v>
      </c>
      <c r="C542" s="9"/>
      <c r="E542" s="8">
        <v>342.59</v>
      </c>
      <c r="F542" s="8">
        <v>328.89</v>
      </c>
      <c r="G542">
        <f>F542/E542</f>
        <v>0.96001050818762956</v>
      </c>
      <c r="H542" s="25">
        <f>1-G542</f>
        <v>3.9989491812370437E-2</v>
      </c>
      <c r="I542" s="26">
        <f t="shared" si="3"/>
        <v>13.699999999999989</v>
      </c>
    </row>
    <row r="543" spans="2:9" x14ac:dyDescent="0.2">
      <c r="B543" t="s">
        <v>7</v>
      </c>
      <c r="E543" s="8">
        <v>410.84</v>
      </c>
      <c r="F543" s="8">
        <v>394.41</v>
      </c>
      <c r="G543">
        <f>F543/E543</f>
        <v>0.96000876253529366</v>
      </c>
      <c r="H543" s="25">
        <f>1-G543</f>
        <v>3.9991237464706342E-2</v>
      </c>
      <c r="I543" s="26">
        <f t="shared" si="3"/>
        <v>16.42999999999995</v>
      </c>
    </row>
    <row r="544" spans="2:9" s="9" customFormat="1" ht="15" x14ac:dyDescent="0.25">
      <c r="C544"/>
      <c r="E544" s="28">
        <f>SUM(E539:E543)</f>
        <v>2751.5800000000004</v>
      </c>
      <c r="F544" s="28">
        <f>SUM(F539:F543)</f>
        <v>2049.7399999999998</v>
      </c>
      <c r="I544" s="30">
        <f t="shared" si="3"/>
        <v>701.8400000000006</v>
      </c>
    </row>
    <row r="547" spans="2:9" s="20" customFormat="1" x14ac:dyDescent="0.2">
      <c r="B547" s="14" t="s">
        <v>12</v>
      </c>
      <c r="C547"/>
      <c r="E547" s="32" t="s">
        <v>49</v>
      </c>
      <c r="F547" s="22" t="s">
        <v>59</v>
      </c>
      <c r="G547" s="22"/>
      <c r="H547" s="22" t="s">
        <v>51</v>
      </c>
      <c r="I547" s="22" t="s">
        <v>52</v>
      </c>
    </row>
    <row r="548" spans="2:9" x14ac:dyDescent="0.2">
      <c r="B548" t="s">
        <v>13</v>
      </c>
      <c r="E548" s="8">
        <v>40.04</v>
      </c>
      <c r="F548" s="8">
        <v>38.44</v>
      </c>
      <c r="G548" s="36">
        <f>F548/E548</f>
        <v>0.96003996003995995</v>
      </c>
      <c r="H548" s="25">
        <f>1-G548</f>
        <v>3.996003996004005E-2</v>
      </c>
      <c r="I548" s="26">
        <f>E548-F548</f>
        <v>1.6000000000000014</v>
      </c>
    </row>
    <row r="549" spans="2:9" x14ac:dyDescent="0.2">
      <c r="B549" t="s">
        <v>14</v>
      </c>
      <c r="E549" s="8">
        <v>95.97</v>
      </c>
      <c r="F549" s="8">
        <v>92.14</v>
      </c>
      <c r="G549" s="36">
        <f>F549/E549</f>
        <v>0.96009169532145466</v>
      </c>
      <c r="H549" s="25">
        <f>1-G549</f>
        <v>3.9908304678545337E-2</v>
      </c>
      <c r="I549" s="26">
        <f>E549-F549</f>
        <v>3.8299999999999983</v>
      </c>
    </row>
    <row r="550" spans="2:9" x14ac:dyDescent="0.2">
      <c r="B550" t="s">
        <v>15</v>
      </c>
      <c r="E550" s="8">
        <v>100.13</v>
      </c>
      <c r="F550" s="8">
        <v>96.13</v>
      </c>
      <c r="G550" s="36">
        <f>F550/E550</f>
        <v>0.96005193248776588</v>
      </c>
      <c r="H550" s="25">
        <f>1-G550</f>
        <v>3.994806751223412E-2</v>
      </c>
      <c r="I550" s="26">
        <f>E550-F550</f>
        <v>4</v>
      </c>
    </row>
    <row r="551" spans="2:9" x14ac:dyDescent="0.2">
      <c r="B551" t="s">
        <v>16</v>
      </c>
      <c r="E551" s="8">
        <v>137.13999999999999</v>
      </c>
      <c r="F551" s="8">
        <v>131.66</v>
      </c>
      <c r="G551" s="36">
        <f>F551/E551</f>
        <v>0.96004083418404562</v>
      </c>
      <c r="H551" s="25">
        <f>1-G551</f>
        <v>3.9959165815954378E-2</v>
      </c>
      <c r="I551" s="26">
        <f>E551-F551</f>
        <v>5.4799999999999898</v>
      </c>
    </row>
    <row r="553" spans="2:9" s="20" customFormat="1" x14ac:dyDescent="0.2">
      <c r="B553" s="14" t="s">
        <v>17</v>
      </c>
      <c r="C553"/>
      <c r="E553" s="32" t="s">
        <v>49</v>
      </c>
      <c r="F553" s="22" t="s">
        <v>59</v>
      </c>
      <c r="G553" s="22"/>
      <c r="H553" s="22" t="s">
        <v>51</v>
      </c>
      <c r="I553" s="22" t="s">
        <v>52</v>
      </c>
    </row>
    <row r="554" spans="2:9" x14ac:dyDescent="0.2">
      <c r="B554" t="s">
        <v>18</v>
      </c>
      <c r="E554" s="8">
        <v>58.59</v>
      </c>
      <c r="F554" s="8">
        <v>56.25</v>
      </c>
      <c r="G554">
        <f>F554/E554</f>
        <v>0.96006144393241166</v>
      </c>
      <c r="H554" s="25">
        <f>1-G554</f>
        <v>3.9938556067588338E-2</v>
      </c>
      <c r="I554" s="26">
        <f>E554-F554</f>
        <v>2.3400000000000034</v>
      </c>
    </row>
    <row r="555" spans="2:9" x14ac:dyDescent="0.2">
      <c r="B555" t="s">
        <v>19</v>
      </c>
      <c r="E555" s="8">
        <v>19.55</v>
      </c>
      <c r="F555" s="8">
        <v>18.77</v>
      </c>
      <c r="G555">
        <f>F555/E555</f>
        <v>0.96010230179028122</v>
      </c>
      <c r="H555" s="25">
        <f>1-G555</f>
        <v>3.9897698209718779E-2</v>
      </c>
      <c r="I555" s="26">
        <f>E555-F555</f>
        <v>0.78000000000000114</v>
      </c>
    </row>
    <row r="556" spans="2:9" x14ac:dyDescent="0.2">
      <c r="B556" t="s">
        <v>20</v>
      </c>
      <c r="E556" s="8">
        <v>73.23</v>
      </c>
      <c r="F556" s="8">
        <v>70.31</v>
      </c>
      <c r="G556">
        <f>F556/E556</f>
        <v>0.96012563157176023</v>
      </c>
      <c r="H556" s="25">
        <f>1-G556</f>
        <v>3.987436842823977E-2</v>
      </c>
      <c r="I556" s="26">
        <f>E556-F556</f>
        <v>2.9200000000000017</v>
      </c>
    </row>
    <row r="557" spans="2:9" x14ac:dyDescent="0.2">
      <c r="B557" t="s">
        <v>21</v>
      </c>
      <c r="E557" s="8">
        <v>24.43</v>
      </c>
      <c r="F557" s="37">
        <v>23.46</v>
      </c>
      <c r="G557">
        <f>F557/E557</f>
        <v>0.9602947196070406</v>
      </c>
      <c r="H557" s="25">
        <f>1-G557</f>
        <v>3.9705280392959397E-2</v>
      </c>
      <c r="I557" s="26">
        <f>E557-F557</f>
        <v>0.96999999999999886</v>
      </c>
    </row>
    <row r="559" spans="2:9" ht="13.5" thickBot="1" x14ac:dyDescent="0.25"/>
    <row r="560" spans="2:9" ht="16.5" thickTop="1" thickBot="1" x14ac:dyDescent="0.3">
      <c r="B560" s="5" t="s">
        <v>60</v>
      </c>
      <c r="E560" s="15">
        <f>12*E532+2*E544</f>
        <v>43277.360000000008</v>
      </c>
    </row>
    <row r="561" spans="2:8" ht="24" thickTop="1" thickBot="1" x14ac:dyDescent="0.25">
      <c r="B561" s="16" t="s">
        <v>23</v>
      </c>
      <c r="E561" s="70"/>
    </row>
    <row r="562" spans="2:8" ht="13.5" thickTop="1" x14ac:dyDescent="0.2">
      <c r="E562" s="70"/>
      <c r="F562" s="39" t="s">
        <v>31</v>
      </c>
      <c r="G562" s="71">
        <f>E565/E560</f>
        <v>0.9613144147424888</v>
      </c>
      <c r="H562" s="41" t="s">
        <v>32</v>
      </c>
    </row>
    <row r="563" spans="2:8" ht="13.5" thickBot="1" x14ac:dyDescent="0.25">
      <c r="E563" s="70"/>
      <c r="F563" s="42">
        <f>E560-E565</f>
        <v>1674.2100000000064</v>
      </c>
      <c r="G563" s="72"/>
      <c r="H563" s="44">
        <f>1-G562</f>
        <v>3.8685585257511201E-2</v>
      </c>
    </row>
    <row r="564" spans="2:8" ht="14.25" thickTop="1" thickBot="1" x14ac:dyDescent="0.25">
      <c r="E564" s="70"/>
    </row>
    <row r="565" spans="2:8" ht="16.5" thickTop="1" thickBot="1" x14ac:dyDescent="0.3">
      <c r="B565" s="11" t="s">
        <v>61</v>
      </c>
      <c r="C565" s="11"/>
      <c r="D565" s="11"/>
      <c r="E565" s="45">
        <f>5*E532+7*F532+E544+F544</f>
        <v>41603.15</v>
      </c>
    </row>
    <row r="566" spans="2:8" ht="23.25" thickTop="1" x14ac:dyDescent="0.2">
      <c r="B566" s="16" t="s">
        <v>23</v>
      </c>
    </row>
  </sheetData>
  <dataValidations count="1">
    <dataValidation type="list" allowBlank="1" showInputMessage="1" showErrorMessage="1" sqref="F413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465" max="16383" man="1"/>
    <brk id="5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22 3</vt:lpstr>
      <vt:lpstr>22 10</vt:lpstr>
      <vt:lpstr>23 4</vt:lpstr>
      <vt:lpstr>23 7</vt:lpstr>
      <vt:lpstr>23 12</vt:lpstr>
      <vt:lpstr>24 11</vt:lpstr>
      <vt:lpstr>24 12</vt:lpstr>
      <vt:lpstr>24 13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Rodríguez Alvarez</dc:creator>
  <cp:lastModifiedBy>mardonma@gmail.com</cp:lastModifiedBy>
  <dcterms:created xsi:type="dcterms:W3CDTF">2016-01-16T16:55:09Z</dcterms:created>
  <dcterms:modified xsi:type="dcterms:W3CDTF">2022-07-22T10:27:00Z</dcterms:modified>
</cp:coreProperties>
</file>