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ndicatoPalencia\Desktop\SG USCAL\Retribuciones\"/>
    </mc:Choice>
  </mc:AlternateContent>
  <bookViews>
    <workbookView xWindow="0" yWindow="0" windowWidth="20490" windowHeight="7455" activeTab="7"/>
  </bookViews>
  <sheets>
    <sheet name="22 3" sheetId="1" r:id="rId1"/>
    <sheet name="22 10" sheetId="2" r:id="rId2"/>
    <sheet name="23 4" sheetId="3" r:id="rId3"/>
    <sheet name="23 7" sheetId="4" r:id="rId4"/>
    <sheet name="23 12" sheetId="5" r:id="rId5"/>
    <sheet name="24 11" sheetId="6" r:id="rId6"/>
    <sheet name="24 12" sheetId="7" r:id="rId7"/>
    <sheet name="24 13 " sheetId="8" r:id="rId8"/>
  </sheets>
  <definedNames>
    <definedName name="_xlnm._FilterDatabase" localSheetId="7" hidden="1">'24 13 '!$N$506:$N$508</definedName>
    <definedName name="VACACIONES">'24 13 '!#REF!</definedName>
  </definedNames>
  <calcPr calcId="152511"/>
</workbook>
</file>

<file path=xl/calcChain.xml><?xml version="1.0" encoding="utf-8"?>
<calcChain xmlns="http://schemas.openxmlformats.org/spreadsheetml/2006/main">
  <c r="E30" i="1" l="1"/>
  <c r="E26" i="1"/>
  <c r="E31" i="1" s="1"/>
  <c r="E19" i="1"/>
  <c r="E13" i="1"/>
  <c r="E20" i="1" s="1"/>
  <c r="E30" i="2"/>
  <c r="E26" i="2"/>
  <c r="E31" i="2" s="1"/>
  <c r="E19" i="2"/>
  <c r="E13" i="2"/>
  <c r="E20" i="2" s="1"/>
  <c r="E30" i="3"/>
  <c r="E26" i="3"/>
  <c r="E31" i="3" s="1"/>
  <c r="E19" i="3"/>
  <c r="E13" i="3"/>
  <c r="E20" i="3" s="1"/>
  <c r="E30" i="4"/>
  <c r="E26" i="4"/>
  <c r="E31" i="4" s="1"/>
  <c r="E19" i="4"/>
  <c r="E13" i="4"/>
  <c r="E20" i="4" s="1"/>
  <c r="E30" i="5"/>
  <c r="E26" i="5"/>
  <c r="E31" i="5" s="1"/>
  <c r="E19" i="5"/>
  <c r="E13" i="5"/>
  <c r="E20" i="5" s="1"/>
  <c r="E30" i="6"/>
  <c r="E26" i="6"/>
  <c r="E31" i="6" s="1"/>
  <c r="E19" i="6"/>
  <c r="E13" i="6"/>
  <c r="E20" i="6" s="1"/>
  <c r="E30" i="7"/>
  <c r="E26" i="7"/>
  <c r="E31" i="7" s="1"/>
  <c r="E19" i="7"/>
  <c r="E13" i="7"/>
  <c r="E20" i="7" s="1"/>
  <c r="E30" i="8"/>
  <c r="E26" i="8"/>
  <c r="E31" i="8" s="1"/>
  <c r="E19" i="8"/>
  <c r="E13" i="8"/>
  <c r="E20" i="8" s="1"/>
  <c r="E46" i="1" l="1"/>
  <c r="E46" i="2"/>
  <c r="E46" i="3"/>
  <c r="E46" i="4"/>
  <c r="E46" i="5"/>
  <c r="E46" i="6"/>
  <c r="E46" i="7"/>
  <c r="E46" i="8"/>
  <c r="E80" i="8"/>
  <c r="E76" i="8"/>
  <c r="E81" i="8" s="1"/>
  <c r="E69" i="8"/>
  <c r="E63" i="8"/>
  <c r="E70" i="8" s="1"/>
  <c r="E81" i="7"/>
  <c r="E77" i="7"/>
  <c r="E82" i="7" s="1"/>
  <c r="E70" i="7"/>
  <c r="E64" i="7"/>
  <c r="E71" i="7" s="1"/>
  <c r="E81" i="6"/>
  <c r="E77" i="6"/>
  <c r="E82" i="6" s="1"/>
  <c r="E70" i="6"/>
  <c r="E64" i="6"/>
  <c r="E71" i="6" s="1"/>
  <c r="E79" i="5"/>
  <c r="E75" i="5"/>
  <c r="E80" i="5" s="1"/>
  <c r="E68" i="5"/>
  <c r="E62" i="5"/>
  <c r="E69" i="5" s="1"/>
  <c r="E80" i="4"/>
  <c r="E76" i="4"/>
  <c r="E81" i="4" s="1"/>
  <c r="E69" i="4"/>
  <c r="E63" i="4"/>
  <c r="E70" i="4" s="1"/>
  <c r="E80" i="3"/>
  <c r="E76" i="3"/>
  <c r="E81" i="3" s="1"/>
  <c r="E69" i="3"/>
  <c r="E63" i="3"/>
  <c r="E70" i="3" s="1"/>
  <c r="E78" i="2"/>
  <c r="E74" i="2"/>
  <c r="E79" i="2" s="1"/>
  <c r="E67" i="2"/>
  <c r="E61" i="2"/>
  <c r="E68" i="2" s="1"/>
  <c r="E80" i="1"/>
  <c r="E76" i="1"/>
  <c r="E81" i="1" s="1"/>
  <c r="E69" i="1"/>
  <c r="E63" i="1"/>
  <c r="E70" i="1" s="1"/>
  <c r="E96" i="8" l="1"/>
  <c r="E97" i="7"/>
  <c r="E97" i="6"/>
  <c r="E95" i="5"/>
  <c r="E96" i="4"/>
  <c r="E96" i="3"/>
  <c r="E94" i="2"/>
  <c r="E96" i="1"/>
  <c r="E129" i="1"/>
  <c r="E125" i="1"/>
  <c r="E130" i="1" s="1"/>
  <c r="E118" i="1"/>
  <c r="E112" i="1"/>
  <c r="E119" i="1" s="1"/>
  <c r="E128" i="2"/>
  <c r="E124" i="2"/>
  <c r="E129" i="2" s="1"/>
  <c r="E117" i="2"/>
  <c r="E111" i="2"/>
  <c r="E118" i="2" s="1"/>
  <c r="E131" i="3"/>
  <c r="E127" i="3"/>
  <c r="E132" i="3" s="1"/>
  <c r="E120" i="3"/>
  <c r="E114" i="3"/>
  <c r="E121" i="3" s="1"/>
  <c r="E131" i="4"/>
  <c r="E127" i="4"/>
  <c r="E132" i="4" s="1"/>
  <c r="E120" i="4"/>
  <c r="E114" i="4"/>
  <c r="E121" i="4" s="1"/>
  <c r="E130" i="5"/>
  <c r="E126" i="5"/>
  <c r="E131" i="5" s="1"/>
  <c r="E119" i="5"/>
  <c r="E113" i="5"/>
  <c r="E120" i="5" s="1"/>
  <c r="E133" i="6"/>
  <c r="E129" i="6"/>
  <c r="E134" i="6" s="1"/>
  <c r="E122" i="6"/>
  <c r="E116" i="6"/>
  <c r="E133" i="7"/>
  <c r="E129" i="7"/>
  <c r="E134" i="7" s="1"/>
  <c r="E122" i="7"/>
  <c r="E116" i="7"/>
  <c r="E123" i="7" s="1"/>
  <c r="E130" i="8"/>
  <c r="E126" i="8"/>
  <c r="E131" i="8" s="1"/>
  <c r="E119" i="8"/>
  <c r="E113" i="8"/>
  <c r="E145" i="1" l="1"/>
  <c r="E144" i="2"/>
  <c r="E147" i="3"/>
  <c r="E147" i="4"/>
  <c r="E146" i="5"/>
  <c r="E123" i="6"/>
  <c r="E149" i="6" s="1"/>
  <c r="E149" i="7"/>
  <c r="E120" i="8"/>
  <c r="E146" i="8" s="1"/>
  <c r="E219" i="7" l="1"/>
  <c r="E207" i="7"/>
  <c r="E163" i="7"/>
  <c r="E175" i="7" l="1"/>
  <c r="E213" i="7"/>
  <c r="E237" i="7" s="1"/>
  <c r="E172" i="8" l="1"/>
  <c r="E176" i="8" s="1"/>
  <c r="E160" i="8"/>
  <c r="E166" i="8" s="1"/>
  <c r="E174" i="6"/>
  <c r="E178" i="6" s="1"/>
  <c r="E162" i="6"/>
  <c r="E168" i="6" s="1"/>
  <c r="E171" i="5"/>
  <c r="E175" i="5" s="1"/>
  <c r="E159" i="5"/>
  <c r="E165" i="5" s="1"/>
  <c r="E172" i="4"/>
  <c r="E176" i="4" s="1"/>
  <c r="E160" i="4"/>
  <c r="E166" i="4" s="1"/>
  <c r="E172" i="3"/>
  <c r="E176" i="3" s="1"/>
  <c r="E169" i="2"/>
  <c r="E173" i="2" s="1"/>
  <c r="E160" i="3"/>
  <c r="E166" i="3" s="1"/>
  <c r="E170" i="1"/>
  <c r="E174" i="1" s="1"/>
  <c r="E158" i="1"/>
  <c r="E164" i="1" s="1"/>
  <c r="E157" i="2"/>
  <c r="E163" i="2" s="1"/>
  <c r="E190" i="8" l="1"/>
  <c r="E192" i="6"/>
  <c r="E189" i="5"/>
  <c r="E190" i="4"/>
  <c r="E190" i="3"/>
  <c r="E187" i="2"/>
  <c r="E188" i="1"/>
  <c r="E204" i="8"/>
  <c r="E206" i="6"/>
  <c r="E202" i="5"/>
  <c r="E203" i="4"/>
  <c r="E203" i="3"/>
  <c r="E200" i="2"/>
  <c r="E216" i="8" l="1"/>
  <c r="E220" i="8" s="1"/>
  <c r="E210" i="8"/>
  <c r="E179" i="7"/>
  <c r="E169" i="7"/>
  <c r="E218" i="6"/>
  <c r="E222" i="6" s="1"/>
  <c r="E212" i="6"/>
  <c r="E214" i="5"/>
  <c r="E218" i="5" s="1"/>
  <c r="E208" i="5"/>
  <c r="E215" i="4"/>
  <c r="E219" i="4" s="1"/>
  <c r="E209" i="4"/>
  <c r="E215" i="3"/>
  <c r="E219" i="3" s="1"/>
  <c r="E209" i="3"/>
  <c r="E212" i="2"/>
  <c r="E216" i="2" s="1"/>
  <c r="E206" i="2"/>
  <c r="E193" i="7" l="1"/>
  <c r="E232" i="5"/>
  <c r="E234" i="8"/>
  <c r="E236" i="6"/>
  <c r="E233" i="3"/>
  <c r="E230" i="2"/>
  <c r="E233" i="4"/>
  <c r="E213" i="1"/>
  <c r="E217" i="1" s="1"/>
  <c r="E201" i="1"/>
  <c r="E207" i="1" s="1"/>
  <c r="E231" i="1" l="1"/>
  <c r="F262" i="8"/>
  <c r="F250" i="8"/>
  <c r="F256" i="8" s="1"/>
  <c r="F262" i="7"/>
  <c r="F266" i="7" s="1"/>
  <c r="F250" i="7"/>
  <c r="F256" i="7" s="1"/>
  <c r="F264" i="6"/>
  <c r="F268" i="6" s="1"/>
  <c r="F252" i="6"/>
  <c r="F258" i="6" s="1"/>
  <c r="F260" i="5"/>
  <c r="F264" i="5" s="1"/>
  <c r="F248" i="5"/>
  <c r="F254" i="5" s="1"/>
  <c r="F261" i="4"/>
  <c r="F265" i="4" s="1"/>
  <c r="F249" i="4"/>
  <c r="F255" i="4" s="1"/>
  <c r="F261" i="3"/>
  <c r="F265" i="3" s="1"/>
  <c r="F249" i="3"/>
  <c r="F258" i="2"/>
  <c r="F262" i="2" s="1"/>
  <c r="F246" i="2"/>
  <c r="F252" i="2" s="1"/>
  <c r="F258" i="1"/>
  <c r="F262" i="1" s="1"/>
  <c r="F246" i="1"/>
  <c r="F252" i="1" s="1"/>
  <c r="F266" i="8"/>
  <c r="F255" i="3"/>
  <c r="E248" i="5"/>
  <c r="E254" i="5" s="1"/>
  <c r="E260" i="5"/>
  <c r="E264" i="5" s="1"/>
  <c r="E262" i="7"/>
  <c r="E266" i="7" s="1"/>
  <c r="E250" i="7"/>
  <c r="E256" i="7" s="1"/>
  <c r="E264" i="6"/>
  <c r="E268" i="6" s="1"/>
  <c r="E252" i="6"/>
  <c r="E258" i="6" s="1"/>
  <c r="E261" i="4"/>
  <c r="E265" i="4" s="1"/>
  <c r="E249" i="4"/>
  <c r="E255" i="4" s="1"/>
  <c r="E261" i="3"/>
  <c r="E265" i="3" s="1"/>
  <c r="E249" i="3"/>
  <c r="E255" i="3" s="1"/>
  <c r="E258" i="2"/>
  <c r="E262" i="2" s="1"/>
  <c r="E246" i="2"/>
  <c r="E252" i="2" s="1"/>
  <c r="E258" i="1"/>
  <c r="E262" i="1" s="1"/>
  <c r="E246" i="1"/>
  <c r="E252" i="1" s="1"/>
  <c r="E262" i="8"/>
  <c r="E266" i="8" s="1"/>
  <c r="E250" i="8"/>
  <c r="E256" i="8" s="1"/>
  <c r="F307" i="8"/>
  <c r="F311" i="8" s="1"/>
  <c r="F307" i="7"/>
  <c r="F311" i="7" s="1"/>
  <c r="F309" i="6"/>
  <c r="F313" i="6" s="1"/>
  <c r="F305" i="5"/>
  <c r="F309" i="5" s="1"/>
  <c r="F306" i="4"/>
  <c r="F310" i="4" s="1"/>
  <c r="F306" i="3"/>
  <c r="F310" i="3" s="1"/>
  <c r="F303" i="2"/>
  <c r="F307" i="2" s="1"/>
  <c r="F303" i="1"/>
  <c r="F307" i="1" s="1"/>
  <c r="F276" i="2" l="1"/>
  <c r="E279" i="3"/>
  <c r="F280" i="8"/>
  <c r="F282" i="6"/>
  <c r="E280" i="7"/>
  <c r="F278" i="5"/>
  <c r="F279" i="3"/>
  <c r="F280" i="7"/>
  <c r="E276" i="2"/>
  <c r="E282" i="6"/>
  <c r="E280" i="8"/>
  <c r="E278" i="5"/>
  <c r="F279" i="4"/>
  <c r="E279" i="4"/>
  <c r="F276" i="1"/>
  <c r="E276" i="1"/>
  <c r="F295" i="8"/>
  <c r="F301" i="8" s="1"/>
  <c r="F295" i="7"/>
  <c r="F301" i="7" s="1"/>
  <c r="F297" i="6"/>
  <c r="F303" i="6" s="1"/>
  <c r="F293" i="5"/>
  <c r="F299" i="5" s="1"/>
  <c r="F294" i="4"/>
  <c r="F300" i="4" s="1"/>
  <c r="F294" i="3"/>
  <c r="F300" i="3" s="1"/>
  <c r="F291" i="2"/>
  <c r="F297" i="2" s="1"/>
  <c r="F291" i="1"/>
  <c r="F297" i="1" s="1"/>
  <c r="E307" i="8" l="1"/>
  <c r="E311" i="8" s="1"/>
  <c r="E295" i="8"/>
  <c r="E301" i="8" s="1"/>
  <c r="E307" i="7"/>
  <c r="E311" i="7" s="1"/>
  <c r="E295" i="7"/>
  <c r="E301" i="7" s="1"/>
  <c r="E309" i="6"/>
  <c r="E313" i="6" s="1"/>
  <c r="E297" i="6"/>
  <c r="E303" i="6" s="1"/>
  <c r="E305" i="5"/>
  <c r="E309" i="5" s="1"/>
  <c r="E293" i="5"/>
  <c r="E299" i="5" s="1"/>
  <c r="E306" i="4"/>
  <c r="E310" i="4" s="1"/>
  <c r="E294" i="4"/>
  <c r="E300" i="4" s="1"/>
  <c r="E306" i="3"/>
  <c r="E310" i="3" s="1"/>
  <c r="E294" i="3"/>
  <c r="E300" i="3" s="1"/>
  <c r="E303" i="2"/>
  <c r="E307" i="2" s="1"/>
  <c r="E291" i="2"/>
  <c r="E297" i="2" s="1"/>
  <c r="E303" i="1"/>
  <c r="E307" i="1" s="1"/>
  <c r="E291" i="1"/>
  <c r="E297" i="1" s="1"/>
  <c r="E324" i="4" l="1"/>
  <c r="E321" i="1"/>
  <c r="E323" i="5"/>
  <c r="E325" i="8"/>
  <c r="E325" i="7"/>
  <c r="E327" i="6"/>
  <c r="E324" i="3"/>
  <c r="E321" i="2"/>
  <c r="E352" i="8"/>
  <c r="E356" i="8" s="1"/>
  <c r="E340" i="8"/>
  <c r="E346" i="8" s="1"/>
  <c r="E352" i="7"/>
  <c r="E356" i="7" s="1"/>
  <c r="E340" i="7"/>
  <c r="E346" i="7" s="1"/>
  <c r="E354" i="6"/>
  <c r="E358" i="6" s="1"/>
  <c r="E342" i="6"/>
  <c r="E348" i="6" s="1"/>
  <c r="E350" i="5"/>
  <c r="E354" i="5" s="1"/>
  <c r="E338" i="5"/>
  <c r="E344" i="5" s="1"/>
  <c r="E351" i="4"/>
  <c r="E355" i="4" s="1"/>
  <c r="E339" i="4"/>
  <c r="E345" i="4" s="1"/>
  <c r="E349" i="2"/>
  <c r="E353" i="2" s="1"/>
  <c r="E337" i="2"/>
  <c r="E343" i="2" s="1"/>
  <c r="E349" i="1"/>
  <c r="E353" i="1" s="1"/>
  <c r="E337" i="1"/>
  <c r="E343" i="1" s="1"/>
  <c r="E367" i="1" l="1"/>
  <c r="E370" i="8"/>
  <c r="E370" i="7"/>
  <c r="E368" i="5"/>
  <c r="E367" i="2"/>
  <c r="E372" i="6"/>
  <c r="E369" i="4"/>
  <c r="E352" i="3"/>
  <c r="E356" i="3" s="1"/>
  <c r="E340" i="3"/>
  <c r="E346" i="3" s="1"/>
  <c r="E370" i="3" l="1"/>
  <c r="E395" i="8"/>
  <c r="E399" i="8" s="1"/>
  <c r="E383" i="8"/>
  <c r="E389" i="8" s="1"/>
  <c r="E395" i="7"/>
  <c r="E399" i="7" s="1"/>
  <c r="E383" i="7"/>
  <c r="E389" i="7" s="1"/>
  <c r="E397" i="6"/>
  <c r="E401" i="6" s="1"/>
  <c r="E385" i="6"/>
  <c r="E391" i="6" s="1"/>
  <c r="E393" i="5"/>
  <c r="E397" i="5" s="1"/>
  <c r="E381" i="5"/>
  <c r="E387" i="5" s="1"/>
  <c r="E394" i="4"/>
  <c r="E398" i="4" s="1"/>
  <c r="E382" i="4"/>
  <c r="E388" i="4" s="1"/>
  <c r="E395" i="3"/>
  <c r="E399" i="3" s="1"/>
  <c r="E383" i="3"/>
  <c r="E389" i="3" s="1"/>
  <c r="E392" i="2"/>
  <c r="E396" i="2" s="1"/>
  <c r="E380" i="2"/>
  <c r="E386" i="2" s="1"/>
  <c r="E392" i="1"/>
  <c r="E396" i="1" s="1"/>
  <c r="E380" i="1"/>
  <c r="E386" i="1" s="1"/>
  <c r="E413" i="8" l="1"/>
  <c r="E413" i="7"/>
  <c r="E415" i="6"/>
  <c r="E411" i="5"/>
  <c r="E412" i="4"/>
  <c r="E413" i="3"/>
  <c r="E410" i="2"/>
  <c r="E410" i="1"/>
  <c r="I607" i="8"/>
  <c r="G607" i="8"/>
  <c r="H607" i="8" s="1"/>
  <c r="I606" i="8"/>
  <c r="G606" i="8"/>
  <c r="H606" i="8" s="1"/>
  <c r="I605" i="8"/>
  <c r="G605" i="8"/>
  <c r="H605" i="8" s="1"/>
  <c r="I604" i="8"/>
  <c r="G604" i="8"/>
  <c r="H604" i="8" s="1"/>
  <c r="I601" i="8"/>
  <c r="G601" i="8"/>
  <c r="H601" i="8" s="1"/>
  <c r="I600" i="8"/>
  <c r="G600" i="8"/>
  <c r="H600" i="8" s="1"/>
  <c r="I599" i="8"/>
  <c r="G599" i="8"/>
  <c r="H599" i="8" s="1"/>
  <c r="I598" i="8"/>
  <c r="G598" i="8"/>
  <c r="H598" i="8" s="1"/>
  <c r="I593" i="8"/>
  <c r="G593" i="8"/>
  <c r="H593" i="8" s="1"/>
  <c r="I592" i="8"/>
  <c r="G592" i="8"/>
  <c r="H592" i="8" s="1"/>
  <c r="I591" i="8"/>
  <c r="G591" i="8"/>
  <c r="H591" i="8" s="1"/>
  <c r="F590" i="8"/>
  <c r="E590" i="8"/>
  <c r="E594" i="8" s="1"/>
  <c r="I589" i="8"/>
  <c r="G589" i="8"/>
  <c r="H589" i="8" s="1"/>
  <c r="I581" i="8"/>
  <c r="G581" i="8"/>
  <c r="H581" i="8" s="1"/>
  <c r="I580" i="8"/>
  <c r="G580" i="8"/>
  <c r="H580" i="8" s="1"/>
  <c r="I579" i="8"/>
  <c r="G579" i="8"/>
  <c r="H579" i="8" s="1"/>
  <c r="I578" i="8"/>
  <c r="G578" i="8"/>
  <c r="H578" i="8" s="1"/>
  <c r="I577" i="8"/>
  <c r="G577" i="8"/>
  <c r="H577" i="8" s="1"/>
  <c r="F576" i="8"/>
  <c r="E576" i="8"/>
  <c r="E582" i="8" s="1"/>
  <c r="I575" i="8"/>
  <c r="G575" i="8"/>
  <c r="H575" i="8" s="1"/>
  <c r="E538" i="8"/>
  <c r="E542" i="8" s="1"/>
  <c r="E526" i="8"/>
  <c r="E532" i="8" s="1"/>
  <c r="F485" i="8"/>
  <c r="E481" i="8"/>
  <c r="E485" i="8" s="1"/>
  <c r="E469" i="8"/>
  <c r="E475" i="8" s="1"/>
  <c r="E438" i="8"/>
  <c r="E442" i="8" s="1"/>
  <c r="E426" i="8"/>
  <c r="E432" i="8" s="1"/>
  <c r="I608" i="7"/>
  <c r="G608" i="7"/>
  <c r="H608" i="7" s="1"/>
  <c r="I607" i="7"/>
  <c r="G607" i="7"/>
  <c r="H607" i="7" s="1"/>
  <c r="I606" i="7"/>
  <c r="G606" i="7"/>
  <c r="H606" i="7" s="1"/>
  <c r="I605" i="7"/>
  <c r="G605" i="7"/>
  <c r="H605" i="7" s="1"/>
  <c r="I602" i="7"/>
  <c r="G602" i="7"/>
  <c r="H602" i="7" s="1"/>
  <c r="I601" i="7"/>
  <c r="G601" i="7"/>
  <c r="H601" i="7" s="1"/>
  <c r="I600" i="7"/>
  <c r="G600" i="7"/>
  <c r="H600" i="7" s="1"/>
  <c r="I599" i="7"/>
  <c r="G599" i="7"/>
  <c r="H599" i="7" s="1"/>
  <c r="I594" i="7"/>
  <c r="G594" i="7"/>
  <c r="H594" i="7" s="1"/>
  <c r="I593" i="7"/>
  <c r="G593" i="7"/>
  <c r="H593" i="7" s="1"/>
  <c r="I592" i="7"/>
  <c r="G592" i="7"/>
  <c r="H592" i="7" s="1"/>
  <c r="F591" i="7"/>
  <c r="F595" i="7" s="1"/>
  <c r="E591" i="7"/>
  <c r="E595" i="7" s="1"/>
  <c r="I590" i="7"/>
  <c r="G590" i="7"/>
  <c r="H590" i="7" s="1"/>
  <c r="I582" i="7"/>
  <c r="G582" i="7"/>
  <c r="H582" i="7" s="1"/>
  <c r="I581" i="7"/>
  <c r="G581" i="7"/>
  <c r="H581" i="7" s="1"/>
  <c r="I580" i="7"/>
  <c r="G580" i="7"/>
  <c r="H580" i="7" s="1"/>
  <c r="I579" i="7"/>
  <c r="G579" i="7"/>
  <c r="H579" i="7" s="1"/>
  <c r="I578" i="7"/>
  <c r="G578" i="7"/>
  <c r="H578" i="7" s="1"/>
  <c r="F577" i="7"/>
  <c r="E577" i="7"/>
  <c r="E583" i="7" s="1"/>
  <c r="I576" i="7"/>
  <c r="G576" i="7"/>
  <c r="H576" i="7" s="1"/>
  <c r="E539" i="7"/>
  <c r="E543" i="7" s="1"/>
  <c r="E527" i="7"/>
  <c r="E533" i="7" s="1"/>
  <c r="F485" i="7"/>
  <c r="E481" i="7"/>
  <c r="E485" i="7" s="1"/>
  <c r="E469" i="7"/>
  <c r="E475" i="7" s="1"/>
  <c r="E438" i="7"/>
  <c r="E442" i="7" s="1"/>
  <c r="E426" i="7"/>
  <c r="E432" i="7" s="1"/>
  <c r="I610" i="6"/>
  <c r="G610" i="6"/>
  <c r="H610" i="6" s="1"/>
  <c r="I609" i="6"/>
  <c r="G609" i="6"/>
  <c r="H609" i="6" s="1"/>
  <c r="I608" i="6"/>
  <c r="G608" i="6"/>
  <c r="H608" i="6" s="1"/>
  <c r="I607" i="6"/>
  <c r="G607" i="6"/>
  <c r="H607" i="6" s="1"/>
  <c r="I604" i="6"/>
  <c r="G604" i="6"/>
  <c r="H604" i="6" s="1"/>
  <c r="I603" i="6"/>
  <c r="G603" i="6"/>
  <c r="H603" i="6" s="1"/>
  <c r="I602" i="6"/>
  <c r="G602" i="6"/>
  <c r="H602" i="6" s="1"/>
  <c r="I601" i="6"/>
  <c r="G601" i="6"/>
  <c r="H601" i="6" s="1"/>
  <c r="I596" i="6"/>
  <c r="G596" i="6"/>
  <c r="H596" i="6" s="1"/>
  <c r="I595" i="6"/>
  <c r="G595" i="6"/>
  <c r="H595" i="6" s="1"/>
  <c r="I594" i="6"/>
  <c r="G594" i="6"/>
  <c r="H594" i="6" s="1"/>
  <c r="F593" i="6"/>
  <c r="E593" i="6"/>
  <c r="E597" i="6" s="1"/>
  <c r="I592" i="6"/>
  <c r="G592" i="6"/>
  <c r="H592" i="6" s="1"/>
  <c r="I584" i="6"/>
  <c r="G584" i="6"/>
  <c r="H584" i="6" s="1"/>
  <c r="I583" i="6"/>
  <c r="G583" i="6"/>
  <c r="H583" i="6" s="1"/>
  <c r="I582" i="6"/>
  <c r="G582" i="6"/>
  <c r="H582" i="6" s="1"/>
  <c r="I581" i="6"/>
  <c r="G581" i="6"/>
  <c r="H581" i="6" s="1"/>
  <c r="I580" i="6"/>
  <c r="G580" i="6"/>
  <c r="H580" i="6" s="1"/>
  <c r="F579" i="6"/>
  <c r="E579" i="6"/>
  <c r="E585" i="6" s="1"/>
  <c r="I578" i="6"/>
  <c r="G578" i="6"/>
  <c r="H578" i="6" s="1"/>
  <c r="E541" i="6"/>
  <c r="E545" i="6" s="1"/>
  <c r="E529" i="6"/>
  <c r="E535" i="6" s="1"/>
  <c r="F487" i="6"/>
  <c r="E483" i="6"/>
  <c r="E487" i="6" s="1"/>
  <c r="E471" i="6"/>
  <c r="E477" i="6" s="1"/>
  <c r="E440" i="6"/>
  <c r="E444" i="6" s="1"/>
  <c r="E428" i="6"/>
  <c r="E434" i="6" s="1"/>
  <c r="I606" i="5"/>
  <c r="G606" i="5"/>
  <c r="H606" i="5" s="1"/>
  <c r="I605" i="5"/>
  <c r="G605" i="5"/>
  <c r="H605" i="5" s="1"/>
  <c r="I604" i="5"/>
  <c r="G604" i="5"/>
  <c r="H604" i="5" s="1"/>
  <c r="I603" i="5"/>
  <c r="G603" i="5"/>
  <c r="H603" i="5" s="1"/>
  <c r="I600" i="5"/>
  <c r="G600" i="5"/>
  <c r="H600" i="5" s="1"/>
  <c r="I599" i="5"/>
  <c r="G599" i="5"/>
  <c r="H599" i="5" s="1"/>
  <c r="I598" i="5"/>
  <c r="G598" i="5"/>
  <c r="H598" i="5" s="1"/>
  <c r="I597" i="5"/>
  <c r="G597" i="5"/>
  <c r="H597" i="5" s="1"/>
  <c r="I592" i="5"/>
  <c r="G592" i="5"/>
  <c r="H592" i="5" s="1"/>
  <c r="I591" i="5"/>
  <c r="G591" i="5"/>
  <c r="H591" i="5" s="1"/>
  <c r="I590" i="5"/>
  <c r="G590" i="5"/>
  <c r="H590" i="5" s="1"/>
  <c r="F589" i="5"/>
  <c r="E589" i="5"/>
  <c r="E593" i="5" s="1"/>
  <c r="I588" i="5"/>
  <c r="G588" i="5"/>
  <c r="H588" i="5" s="1"/>
  <c r="I580" i="5"/>
  <c r="G580" i="5"/>
  <c r="H580" i="5" s="1"/>
  <c r="I579" i="5"/>
  <c r="G579" i="5"/>
  <c r="H579" i="5" s="1"/>
  <c r="I578" i="5"/>
  <c r="G578" i="5"/>
  <c r="H578" i="5" s="1"/>
  <c r="I577" i="5"/>
  <c r="G577" i="5"/>
  <c r="H577" i="5" s="1"/>
  <c r="I576" i="5"/>
  <c r="G576" i="5"/>
  <c r="H576" i="5" s="1"/>
  <c r="F575" i="5"/>
  <c r="E575" i="5"/>
  <c r="E581" i="5" s="1"/>
  <c r="I574" i="5"/>
  <c r="G574" i="5"/>
  <c r="H574" i="5" s="1"/>
  <c r="E537" i="5"/>
  <c r="E541" i="5" s="1"/>
  <c r="E525" i="5"/>
  <c r="E531" i="5" s="1"/>
  <c r="F483" i="5"/>
  <c r="E479" i="5"/>
  <c r="E483" i="5" s="1"/>
  <c r="E467" i="5"/>
  <c r="E473" i="5" s="1"/>
  <c r="E436" i="5"/>
  <c r="E440" i="5" s="1"/>
  <c r="E424" i="5"/>
  <c r="E430" i="5" s="1"/>
  <c r="I607" i="4"/>
  <c r="G607" i="4"/>
  <c r="H607" i="4" s="1"/>
  <c r="I606" i="4"/>
  <c r="G606" i="4"/>
  <c r="H606" i="4" s="1"/>
  <c r="I605" i="4"/>
  <c r="G605" i="4"/>
  <c r="H605" i="4" s="1"/>
  <c r="I604" i="4"/>
  <c r="G604" i="4"/>
  <c r="H604" i="4" s="1"/>
  <c r="I601" i="4"/>
  <c r="G601" i="4"/>
  <c r="H601" i="4" s="1"/>
  <c r="I600" i="4"/>
  <c r="G600" i="4"/>
  <c r="H600" i="4" s="1"/>
  <c r="I599" i="4"/>
  <c r="G599" i="4"/>
  <c r="H599" i="4" s="1"/>
  <c r="I598" i="4"/>
  <c r="G598" i="4"/>
  <c r="H598" i="4" s="1"/>
  <c r="I593" i="4"/>
  <c r="G593" i="4"/>
  <c r="H593" i="4" s="1"/>
  <c r="I592" i="4"/>
  <c r="G592" i="4"/>
  <c r="H592" i="4" s="1"/>
  <c r="I591" i="4"/>
  <c r="G591" i="4"/>
  <c r="H591" i="4" s="1"/>
  <c r="F590" i="4"/>
  <c r="E590" i="4"/>
  <c r="E594" i="4" s="1"/>
  <c r="I589" i="4"/>
  <c r="G589" i="4"/>
  <c r="H589" i="4" s="1"/>
  <c r="I581" i="4"/>
  <c r="G581" i="4"/>
  <c r="H581" i="4" s="1"/>
  <c r="I580" i="4"/>
  <c r="G580" i="4"/>
  <c r="H580" i="4" s="1"/>
  <c r="I579" i="4"/>
  <c r="G579" i="4"/>
  <c r="H579" i="4" s="1"/>
  <c r="I578" i="4"/>
  <c r="G578" i="4"/>
  <c r="H578" i="4" s="1"/>
  <c r="I577" i="4"/>
  <c r="G577" i="4"/>
  <c r="H577" i="4" s="1"/>
  <c r="F576" i="4"/>
  <c r="E576" i="4"/>
  <c r="E582" i="4" s="1"/>
  <c r="I575" i="4"/>
  <c r="G575" i="4"/>
  <c r="H575" i="4" s="1"/>
  <c r="E538" i="4"/>
  <c r="E542" i="4" s="1"/>
  <c r="E526" i="4"/>
  <c r="E532" i="4" s="1"/>
  <c r="F484" i="4"/>
  <c r="E480" i="4"/>
  <c r="E484" i="4" s="1"/>
  <c r="E468" i="4"/>
  <c r="E474" i="4" s="1"/>
  <c r="E437" i="4"/>
  <c r="E441" i="4" s="1"/>
  <c r="E425" i="4"/>
  <c r="E431" i="4" s="1"/>
  <c r="I608" i="3"/>
  <c r="G608" i="3"/>
  <c r="H608" i="3" s="1"/>
  <c r="I607" i="3"/>
  <c r="G607" i="3"/>
  <c r="H607" i="3" s="1"/>
  <c r="I606" i="3"/>
  <c r="G606" i="3"/>
  <c r="H606" i="3" s="1"/>
  <c r="I605" i="3"/>
  <c r="G605" i="3"/>
  <c r="H605" i="3" s="1"/>
  <c r="I602" i="3"/>
  <c r="G602" i="3"/>
  <c r="H602" i="3" s="1"/>
  <c r="I601" i="3"/>
  <c r="G601" i="3"/>
  <c r="H601" i="3" s="1"/>
  <c r="I600" i="3"/>
  <c r="G600" i="3"/>
  <c r="H600" i="3" s="1"/>
  <c r="I599" i="3"/>
  <c r="G599" i="3"/>
  <c r="H599" i="3" s="1"/>
  <c r="I594" i="3"/>
  <c r="G594" i="3"/>
  <c r="H594" i="3" s="1"/>
  <c r="I593" i="3"/>
  <c r="G593" i="3"/>
  <c r="H593" i="3" s="1"/>
  <c r="I592" i="3"/>
  <c r="G592" i="3"/>
  <c r="H592" i="3" s="1"/>
  <c r="F591" i="3"/>
  <c r="F595" i="3" s="1"/>
  <c r="E591" i="3"/>
  <c r="E595" i="3" s="1"/>
  <c r="I590" i="3"/>
  <c r="G590" i="3"/>
  <c r="H590" i="3" s="1"/>
  <c r="I581" i="3"/>
  <c r="G581" i="3"/>
  <c r="H581" i="3" s="1"/>
  <c r="I580" i="3"/>
  <c r="G580" i="3"/>
  <c r="H580" i="3" s="1"/>
  <c r="I579" i="3"/>
  <c r="G579" i="3"/>
  <c r="H579" i="3" s="1"/>
  <c r="I578" i="3"/>
  <c r="G578" i="3"/>
  <c r="H578" i="3" s="1"/>
  <c r="I577" i="3"/>
  <c r="G577" i="3"/>
  <c r="H577" i="3" s="1"/>
  <c r="F576" i="3"/>
  <c r="F582" i="3" s="1"/>
  <c r="E576" i="3"/>
  <c r="I575" i="3"/>
  <c r="H575" i="3"/>
  <c r="E539" i="3"/>
  <c r="E543" i="3" s="1"/>
  <c r="E527" i="3"/>
  <c r="E533" i="3" s="1"/>
  <c r="F485" i="3"/>
  <c r="E481" i="3"/>
  <c r="E485" i="3" s="1"/>
  <c r="E469" i="3"/>
  <c r="E475" i="3" s="1"/>
  <c r="E438" i="3"/>
  <c r="E442" i="3" s="1"/>
  <c r="E426" i="3"/>
  <c r="E432" i="3" s="1"/>
  <c r="I605" i="2"/>
  <c r="G605" i="2"/>
  <c r="H605" i="2" s="1"/>
  <c r="I604" i="2"/>
  <c r="G604" i="2"/>
  <c r="H604" i="2" s="1"/>
  <c r="I603" i="2"/>
  <c r="G603" i="2"/>
  <c r="H603" i="2" s="1"/>
  <c r="I602" i="2"/>
  <c r="G602" i="2"/>
  <c r="H602" i="2" s="1"/>
  <c r="I599" i="2"/>
  <c r="G599" i="2"/>
  <c r="H599" i="2" s="1"/>
  <c r="I598" i="2"/>
  <c r="G598" i="2"/>
  <c r="H598" i="2" s="1"/>
  <c r="I597" i="2"/>
  <c r="G597" i="2"/>
  <c r="H597" i="2" s="1"/>
  <c r="I596" i="2"/>
  <c r="G596" i="2"/>
  <c r="H596" i="2" s="1"/>
  <c r="I591" i="2"/>
  <c r="G591" i="2"/>
  <c r="H591" i="2" s="1"/>
  <c r="I590" i="2"/>
  <c r="G590" i="2"/>
  <c r="H590" i="2" s="1"/>
  <c r="I589" i="2"/>
  <c r="G589" i="2"/>
  <c r="H589" i="2" s="1"/>
  <c r="F588" i="2"/>
  <c r="E588" i="2"/>
  <c r="E592" i="2" s="1"/>
  <c r="I587" i="2"/>
  <c r="G587" i="2"/>
  <c r="H587" i="2" s="1"/>
  <c r="I579" i="2"/>
  <c r="G579" i="2"/>
  <c r="H579" i="2" s="1"/>
  <c r="I578" i="2"/>
  <c r="G578" i="2"/>
  <c r="H578" i="2" s="1"/>
  <c r="I577" i="2"/>
  <c r="G577" i="2"/>
  <c r="H577" i="2" s="1"/>
  <c r="I576" i="2"/>
  <c r="G576" i="2"/>
  <c r="H576" i="2" s="1"/>
  <c r="I575" i="2"/>
  <c r="G575" i="2"/>
  <c r="H575" i="2" s="1"/>
  <c r="F574" i="2"/>
  <c r="E574" i="2"/>
  <c r="E580" i="2" s="1"/>
  <c r="I573" i="2"/>
  <c r="G573" i="2"/>
  <c r="H573" i="2" s="1"/>
  <c r="E536" i="2"/>
  <c r="E540" i="2" s="1"/>
  <c r="E524" i="2"/>
  <c r="E530" i="2" s="1"/>
  <c r="F482" i="2"/>
  <c r="E478" i="2"/>
  <c r="E482" i="2" s="1"/>
  <c r="E466" i="2"/>
  <c r="E472" i="2" s="1"/>
  <c r="E435" i="2"/>
  <c r="E439" i="2" s="1"/>
  <c r="E423" i="2"/>
  <c r="E429" i="2" s="1"/>
  <c r="I605" i="1"/>
  <c r="G605" i="1"/>
  <c r="H605" i="1" s="1"/>
  <c r="I604" i="1"/>
  <c r="G604" i="1"/>
  <c r="H604" i="1" s="1"/>
  <c r="I603" i="1"/>
  <c r="G603" i="1"/>
  <c r="H603" i="1" s="1"/>
  <c r="I602" i="1"/>
  <c r="G602" i="1"/>
  <c r="H602" i="1" s="1"/>
  <c r="I599" i="1"/>
  <c r="G599" i="1"/>
  <c r="H599" i="1" s="1"/>
  <c r="I598" i="1"/>
  <c r="G598" i="1"/>
  <c r="H598" i="1" s="1"/>
  <c r="I597" i="1"/>
  <c r="G597" i="1"/>
  <c r="H597" i="1" s="1"/>
  <c r="I596" i="1"/>
  <c r="G596" i="1"/>
  <c r="H596" i="1" s="1"/>
  <c r="I591" i="1"/>
  <c r="G591" i="1"/>
  <c r="H591" i="1" s="1"/>
  <c r="I590" i="1"/>
  <c r="G590" i="1"/>
  <c r="H590" i="1" s="1"/>
  <c r="I589" i="1"/>
  <c r="G589" i="1"/>
  <c r="H589" i="1" s="1"/>
  <c r="F588" i="1"/>
  <c r="E588" i="1"/>
  <c r="E592" i="1" s="1"/>
  <c r="I587" i="1"/>
  <c r="G587" i="1"/>
  <c r="H587" i="1" s="1"/>
  <c r="I579" i="1"/>
  <c r="G579" i="1"/>
  <c r="H579" i="1" s="1"/>
  <c r="I578" i="1"/>
  <c r="G578" i="1"/>
  <c r="H578" i="1" s="1"/>
  <c r="I577" i="1"/>
  <c r="G577" i="1"/>
  <c r="H577" i="1" s="1"/>
  <c r="I576" i="1"/>
  <c r="G576" i="1"/>
  <c r="H576" i="1" s="1"/>
  <c r="I575" i="1"/>
  <c r="G575" i="1"/>
  <c r="H575" i="1" s="1"/>
  <c r="F574" i="1"/>
  <c r="E574" i="1"/>
  <c r="E580" i="1" s="1"/>
  <c r="I573" i="1"/>
  <c r="G573" i="1"/>
  <c r="H573" i="1" s="1"/>
  <c r="E536" i="1"/>
  <c r="E540" i="1" s="1"/>
  <c r="E524" i="1"/>
  <c r="E530" i="1" s="1"/>
  <c r="H508" i="1"/>
  <c r="F482" i="1"/>
  <c r="E478" i="1"/>
  <c r="E482" i="1" s="1"/>
  <c r="E466" i="1"/>
  <c r="E472" i="1" s="1"/>
  <c r="E435" i="1"/>
  <c r="E439" i="1" s="1"/>
  <c r="E423" i="1"/>
  <c r="E429" i="1" s="1"/>
  <c r="E613" i="6" l="1"/>
  <c r="G589" i="5"/>
  <c r="H589" i="5" s="1"/>
  <c r="E556" i="8"/>
  <c r="E456" i="8"/>
  <c r="G577" i="7"/>
  <c r="H577" i="7" s="1"/>
  <c r="E610" i="8"/>
  <c r="E453" i="2"/>
  <c r="E556" i="4"/>
  <c r="E455" i="4"/>
  <c r="G579" i="6"/>
  <c r="H579" i="6" s="1"/>
  <c r="E610" i="4"/>
  <c r="G588" i="1"/>
  <c r="H588" i="1" s="1"/>
  <c r="E456" i="3"/>
  <c r="E555" i="5"/>
  <c r="G593" i="6"/>
  <c r="H593" i="6" s="1"/>
  <c r="G575" i="5"/>
  <c r="H575" i="5" s="1"/>
  <c r="I595" i="3"/>
  <c r="E554" i="2"/>
  <c r="G588" i="2"/>
  <c r="H588" i="2" s="1"/>
  <c r="G574" i="2"/>
  <c r="H574" i="2" s="1"/>
  <c r="G576" i="8"/>
  <c r="H576" i="8" s="1"/>
  <c r="G590" i="8"/>
  <c r="H590" i="8" s="1"/>
  <c r="E456" i="7"/>
  <c r="I595" i="7"/>
  <c r="E557" i="7"/>
  <c r="G591" i="7"/>
  <c r="H591" i="7" s="1"/>
  <c r="E458" i="6"/>
  <c r="E559" i="6"/>
  <c r="E454" i="5"/>
  <c r="F593" i="5"/>
  <c r="I593" i="5" s="1"/>
  <c r="G576" i="4"/>
  <c r="H576" i="4" s="1"/>
  <c r="G590" i="4"/>
  <c r="H590" i="4" s="1"/>
  <c r="E557" i="3"/>
  <c r="G576" i="3"/>
  <c r="H576" i="3" s="1"/>
  <c r="I576" i="3"/>
  <c r="E582" i="3"/>
  <c r="G582" i="3" s="1"/>
  <c r="G591" i="3"/>
  <c r="H591" i="3" s="1"/>
  <c r="F592" i="2"/>
  <c r="I592" i="2" s="1"/>
  <c r="E453" i="1"/>
  <c r="G574" i="1"/>
  <c r="H574" i="1" s="1"/>
  <c r="E501" i="1"/>
  <c r="E496" i="1"/>
  <c r="E608" i="1"/>
  <c r="E554" i="1"/>
  <c r="E504" i="3"/>
  <c r="E499" i="3"/>
  <c r="E503" i="4"/>
  <c r="F514" i="4" s="1"/>
  <c r="E498" i="4"/>
  <c r="E506" i="6"/>
  <c r="F517" i="6" s="1"/>
  <c r="E501" i="6"/>
  <c r="E504" i="8"/>
  <c r="E499" i="8"/>
  <c r="E501" i="2"/>
  <c r="E496" i="2"/>
  <c r="E502" i="5"/>
  <c r="E497" i="5"/>
  <c r="E504" i="7"/>
  <c r="E499" i="7"/>
  <c r="F580" i="1"/>
  <c r="F582" i="4"/>
  <c r="I582" i="4" s="1"/>
  <c r="F585" i="6"/>
  <c r="F582" i="8"/>
  <c r="I582" i="8" s="1"/>
  <c r="I574" i="1"/>
  <c r="F592" i="1"/>
  <c r="I592" i="1" s="1"/>
  <c r="F580" i="2"/>
  <c r="I580" i="2" s="1"/>
  <c r="E608" i="2"/>
  <c r="F594" i="4"/>
  <c r="I594" i="4" s="1"/>
  <c r="F581" i="5"/>
  <c r="I581" i="5" s="1"/>
  <c r="E609" i="5"/>
  <c r="F597" i="6"/>
  <c r="I597" i="6" s="1"/>
  <c r="F583" i="7"/>
  <c r="I583" i="7" s="1"/>
  <c r="E611" i="7"/>
  <c r="F594" i="8"/>
  <c r="I594" i="8" s="1"/>
  <c r="I588" i="1"/>
  <c r="I574" i="2"/>
  <c r="I588" i="2"/>
  <c r="I591" i="3"/>
  <c r="I576" i="4"/>
  <c r="I590" i="4"/>
  <c r="I575" i="5"/>
  <c r="I589" i="5"/>
  <c r="I579" i="6"/>
  <c r="I593" i="6"/>
  <c r="I577" i="7"/>
  <c r="I591" i="7"/>
  <c r="I576" i="8"/>
  <c r="I590" i="8"/>
  <c r="F514" i="8" l="1"/>
  <c r="E613" i="1"/>
  <c r="G610" i="1" s="1"/>
  <c r="H611" i="1" s="1"/>
  <c r="E611" i="3"/>
  <c r="H507" i="3" s="1"/>
  <c r="H515" i="3" s="1"/>
  <c r="I582" i="3"/>
  <c r="E616" i="3"/>
  <c r="E616" i="7"/>
  <c r="F614" i="7" s="1"/>
  <c r="E613" i="2"/>
  <c r="E558" i="2" s="1"/>
  <c r="E618" i="6"/>
  <c r="G615" i="6" s="1"/>
  <c r="H616" i="6" s="1"/>
  <c r="E614" i="5"/>
  <c r="F612" i="5" s="1"/>
  <c r="I580" i="1"/>
  <c r="F513" i="5"/>
  <c r="G610" i="2"/>
  <c r="H611" i="2" s="1"/>
  <c r="D507" i="7"/>
  <c r="F502" i="7"/>
  <c r="C507" i="7"/>
  <c r="D505" i="5"/>
  <c r="F500" i="5"/>
  <c r="C505" i="5"/>
  <c r="D504" i="2"/>
  <c r="F499" i="2"/>
  <c r="C504" i="2"/>
  <c r="D507" i="8"/>
  <c r="F502" i="8"/>
  <c r="C507" i="8"/>
  <c r="D509" i="6"/>
  <c r="F504" i="6"/>
  <c r="C509" i="6"/>
  <c r="D506" i="4"/>
  <c r="F501" i="4"/>
  <c r="C506" i="4"/>
  <c r="D507" i="3"/>
  <c r="F502" i="3"/>
  <c r="C507" i="3"/>
  <c r="F512" i="1"/>
  <c r="H504" i="1"/>
  <c r="H512" i="1" s="1"/>
  <c r="E504" i="1"/>
  <c r="G498" i="1"/>
  <c r="H499" i="1" s="1"/>
  <c r="F515" i="7"/>
  <c r="F515" i="3"/>
  <c r="F512" i="2"/>
  <c r="H507" i="7"/>
  <c r="H515" i="7" s="1"/>
  <c r="E507" i="7"/>
  <c r="G501" i="7"/>
  <c r="H502" i="7" s="1"/>
  <c r="H505" i="5"/>
  <c r="H513" i="5" s="1"/>
  <c r="E505" i="5"/>
  <c r="F505" i="5" s="1"/>
  <c r="H509" i="5" s="1"/>
  <c r="G499" i="5"/>
  <c r="H500" i="5" s="1"/>
  <c r="H504" i="2"/>
  <c r="H512" i="2" s="1"/>
  <c r="E504" i="2"/>
  <c r="G498" i="2"/>
  <c r="H499" i="2" s="1"/>
  <c r="H507" i="8"/>
  <c r="H514" i="8" s="1"/>
  <c r="G501" i="8"/>
  <c r="H502" i="8" s="1"/>
  <c r="E507" i="8"/>
  <c r="H509" i="6"/>
  <c r="H517" i="6" s="1"/>
  <c r="G503" i="6"/>
  <c r="H504" i="6" s="1"/>
  <c r="E509" i="6"/>
  <c r="H506" i="4"/>
  <c r="H514" i="4" s="1"/>
  <c r="G500" i="4"/>
  <c r="H501" i="4" s="1"/>
  <c r="E506" i="4"/>
  <c r="G501" i="3"/>
  <c r="H502" i="3" s="1"/>
  <c r="E507" i="3"/>
  <c r="F507" i="3" s="1"/>
  <c r="H511" i="3" s="1"/>
  <c r="D504" i="1"/>
  <c r="F499" i="1"/>
  <c r="C504" i="1"/>
  <c r="E615" i="8"/>
  <c r="E615" i="4"/>
  <c r="I585" i="6"/>
  <c r="F616" i="6" l="1"/>
  <c r="F611" i="2"/>
  <c r="G613" i="3"/>
  <c r="H614" i="3" s="1"/>
  <c r="F506" i="4"/>
  <c r="H510" i="4" s="1"/>
  <c r="F509" i="6"/>
  <c r="H513" i="6" s="1"/>
  <c r="E563" i="6"/>
  <c r="E561" i="7"/>
  <c r="E558" i="1"/>
  <c r="F611" i="1"/>
  <c r="G613" i="7"/>
  <c r="H614" i="7" s="1"/>
  <c r="E559" i="5"/>
  <c r="F507" i="8"/>
  <c r="H511" i="8" s="1"/>
  <c r="G611" i="5"/>
  <c r="H612" i="5" s="1"/>
  <c r="E561" i="3"/>
  <c r="F614" i="3"/>
  <c r="F504" i="1"/>
  <c r="G612" i="8"/>
  <c r="H613" i="8" s="1"/>
  <c r="E560" i="8"/>
  <c r="F613" i="8"/>
  <c r="G612" i="4"/>
  <c r="H613" i="4" s="1"/>
  <c r="E560" i="4"/>
  <c r="F613" i="4"/>
  <c r="G507" i="3"/>
  <c r="H509" i="3" s="1"/>
  <c r="G509" i="6"/>
  <c r="H511" i="6" s="1"/>
  <c r="G504" i="2"/>
  <c r="H506" i="2" s="1"/>
  <c r="G507" i="7"/>
  <c r="H509" i="7" s="1"/>
  <c r="G504" i="1"/>
  <c r="H506" i="1" s="1"/>
  <c r="F504" i="2"/>
  <c r="H508" i="2" s="1"/>
  <c r="F507" i="7"/>
  <c r="H511" i="7" s="1"/>
  <c r="G506" i="4"/>
  <c r="H508" i="4" s="1"/>
  <c r="G507" i="8"/>
  <c r="H509" i="8" s="1"/>
  <c r="G505" i="5"/>
  <c r="H507" i="5" s="1"/>
</calcChain>
</file>

<file path=xl/sharedStrings.xml><?xml version="1.0" encoding="utf-8"?>
<sst xmlns="http://schemas.openxmlformats.org/spreadsheetml/2006/main" count="3574" uniqueCount="93">
  <si>
    <t>Numero trienios funcionario</t>
  </si>
  <si>
    <t>Cantidad trienio nómina mensual</t>
  </si>
  <si>
    <t>NÓMINA MENSUAL</t>
  </si>
  <si>
    <t xml:space="preserve">Salario base </t>
  </si>
  <si>
    <t xml:space="preserve">Trienios Modulares </t>
  </si>
  <si>
    <t>Complemento Destino</t>
  </si>
  <si>
    <t>Compl. Espec. Factor A</t>
  </si>
  <si>
    <t>Compl. Espec. Factor  BCD</t>
  </si>
  <si>
    <t>Consolidación Punto 4º Acuerdo</t>
  </si>
  <si>
    <t>Productividad</t>
  </si>
  <si>
    <t>PAGA EXTRAORDINARIA</t>
  </si>
  <si>
    <t xml:space="preserve">Cantidad trienio extra </t>
  </si>
  <si>
    <t>Alerta Sanitaria</t>
  </si>
  <si>
    <t>Productividad de L a V de 15 a 22 horas (no festivos)</t>
  </si>
  <si>
    <t>Productividad de L a V de 15 a 8 horas día siguiente (no festivos)</t>
  </si>
  <si>
    <t>Sábados, domingos y festivos de 8 a 22 horas</t>
  </si>
  <si>
    <t>Sábados, domingos y festivos de 8 a 8 horas del día siguiente</t>
  </si>
  <si>
    <t>Servicios Especiales</t>
  </si>
  <si>
    <t>L a V en días no festivos tiempo = o &lt; a 3 horas</t>
  </si>
  <si>
    <t>L a V en días no festivos tiempo &gt; a  3 horas</t>
  </si>
  <si>
    <t>Sábados, domingos y festivostiempo = o &lt; 3 horas</t>
  </si>
  <si>
    <t>Sábados, domingos y festivos tiempo &gt; 3 horas</t>
  </si>
  <si>
    <t>BRUTO ANUAL 2013</t>
  </si>
  <si>
    <t>(Aquí no se han tenido en cuenta
las Alertas o los Servicios Especiales)</t>
  </si>
  <si>
    <t>AÑO 2012</t>
  </si>
  <si>
    <t>Cantidad trienio año 2012</t>
  </si>
  <si>
    <t>Cantidad trienio extra 2012</t>
  </si>
  <si>
    <t>Sueldo para extra 2012</t>
  </si>
  <si>
    <t>EXTRA JUNIO 2012</t>
  </si>
  <si>
    <t>EXTRA DICIEMBRE 2012</t>
  </si>
  <si>
    <t>BRUTO ANUAL AÑO 2012 ANTES RECORTE</t>
  </si>
  <si>
    <t>REDUCCIÓN ANUAL</t>
  </si>
  <si>
    <t>PORCENTAJE</t>
  </si>
  <si>
    <t>BRUTO ANUAL AÑO 2012 TRAS RECORTE</t>
  </si>
  <si>
    <t xml:space="preserve">BAJADA POR </t>
  </si>
  <si>
    <t>ABRIL 2012</t>
  </si>
  <si>
    <t>PÉRDIDA POR AMPLIACIÓN DE JORNADA</t>
  </si>
  <si>
    <t>AMPLIACIÓN DE</t>
  </si>
  <si>
    <t>JORNADA</t>
  </si>
  <si>
    <t xml:space="preserve">JULIO 2012 </t>
  </si>
  <si>
    <t>PÉRDIDA  POR AMPLIACIÓN DE JORNADA + TIJERETAZO</t>
  </si>
  <si>
    <t>BRUTO DEJADO DE PERCIBIR DESDE MAYO  2010</t>
  </si>
  <si>
    <t>AÑO 2011</t>
  </si>
  <si>
    <t>BRUTO ANUAL 2011</t>
  </si>
  <si>
    <t>PÉRDIDA SALARIAL 2011 RESPECTO 2010</t>
  </si>
  <si>
    <t>(Comparando brutos reales percibidos en 2,010 y brutos a percibir en 2,011 según Decreto de retribuciones y excluyendo Alertas y Servicios Especiales)</t>
  </si>
  <si>
    <t>AÑO 2010</t>
  </si>
  <si>
    <t>Cantidad trienio hasta mayo</t>
  </si>
  <si>
    <t>Cantidad trienio desde junio</t>
  </si>
  <si>
    <t>HASTA MAYO</t>
  </si>
  <si>
    <t xml:space="preserve">A PARTIR DE JUNIO </t>
  </si>
  <si>
    <t>% REDUCCIÓN</t>
  </si>
  <si>
    <t>DESCUENTO</t>
  </si>
  <si>
    <t>Cantidad trienio extra junio</t>
  </si>
  <si>
    <t>Sueldo para extra junio</t>
  </si>
  <si>
    <t>Cantidad trienio extra diciembre</t>
  </si>
  <si>
    <t>Sueldo para extra diciembre</t>
  </si>
  <si>
    <t>EXTRA JUNIO</t>
  </si>
  <si>
    <t>EXTRA DICIEMBRE</t>
  </si>
  <si>
    <t>A PARTIR DE JUNIO</t>
  </si>
  <si>
    <t>BRUTO ANUAL ANTES RECORTE</t>
  </si>
  <si>
    <t>BRUTO ANUAL TRAS RECORTE</t>
  </si>
  <si>
    <t>Cantidad trienio extra</t>
  </si>
  <si>
    <t>EXTRA  DICIEMBRE 2012</t>
  </si>
  <si>
    <t>EXTRA  JUNIO 2012</t>
  </si>
  <si>
    <t>AÑO 2016</t>
  </si>
  <si>
    <t>AÑOS 2013, 2014 Y 2015</t>
  </si>
  <si>
    <t>BRUTO ANUAL 2016</t>
  </si>
  <si>
    <t>BRUTO ANUAL 2013, 2014, 2015</t>
  </si>
  <si>
    <t>AÑO 2017</t>
  </si>
  <si>
    <t>BRUTO ANUAL 2017</t>
  </si>
  <si>
    <t>AÑO 2018</t>
  </si>
  <si>
    <t>BRUTO ANUAL 2018</t>
  </si>
  <si>
    <t>JUL A DIC</t>
  </si>
  <si>
    <t>ENE A JUN</t>
  </si>
  <si>
    <t>AÑO 2019</t>
  </si>
  <si>
    <t>BRUTO ANUAL 2019</t>
  </si>
  <si>
    <t>AÑO 2020</t>
  </si>
  <si>
    <t>BRUTO ANUAL 2020</t>
  </si>
  <si>
    <t>AÑO 2021</t>
  </si>
  <si>
    <t>BRUTO ANUAL 2021</t>
  </si>
  <si>
    <t>AÑO 2022</t>
  </si>
  <si>
    <t>Numero trienos funcionario</t>
  </si>
  <si>
    <t>Carrera profesional CATEGORIA:</t>
  </si>
  <si>
    <t>Cantidad Carrera profesional por categoria</t>
  </si>
  <si>
    <t xml:space="preserve">Carrera profesional </t>
  </si>
  <si>
    <t>Carrera profesional</t>
  </si>
  <si>
    <t>BRUTO ANUAL 2022</t>
  </si>
  <si>
    <t>(Aquí no se han tenido en cuenta
los controles permanentes)</t>
  </si>
  <si>
    <t>AÑO 2022 + 1,5 %</t>
  </si>
  <si>
    <t>BRUTO ANUAL 2022 + 1,5 %</t>
  </si>
  <si>
    <t>AÑO 2023</t>
  </si>
  <si>
    <t>BRUTO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</si>
</sst>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0"/>
    <numFmt numFmtId="166" formatCode="[h]:mm"/>
    <numFmt numFmtId="167" formatCode="#,##0.00\ \ "/>
  </numFmts>
  <fonts count="19" x14ac:knownFonts="1">
    <font>
      <sz val="10"/>
      <name val="Arial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1"/>
      <name val="Arial"/>
      <family val="2"/>
    </font>
    <font>
      <b/>
      <sz val="11"/>
      <color indexed="1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b/>
      <sz val="10"/>
      <color rgb="FF008080"/>
      <name val="Arial"/>
      <family val="2"/>
    </font>
    <font>
      <b/>
      <sz val="10"/>
      <color theme="9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ck">
        <color indexed="21"/>
      </right>
      <top style="thick">
        <color indexed="21"/>
      </top>
      <bottom/>
      <diagonal/>
    </border>
    <border>
      <left style="thick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ck">
        <color indexed="21"/>
      </right>
      <top/>
      <bottom style="thick">
        <color indexed="2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20"/>
      </left>
      <right/>
      <top style="thick">
        <color indexed="20"/>
      </top>
      <bottom/>
      <diagonal/>
    </border>
    <border>
      <left/>
      <right/>
      <top style="thick">
        <color indexed="20"/>
      </top>
      <bottom/>
      <diagonal/>
    </border>
    <border>
      <left/>
      <right style="thick">
        <color indexed="20"/>
      </right>
      <top style="thick">
        <color indexed="20"/>
      </top>
      <bottom/>
      <diagonal/>
    </border>
    <border>
      <left style="thick">
        <color indexed="20"/>
      </left>
      <right/>
      <top/>
      <bottom/>
      <diagonal/>
    </border>
    <border>
      <left/>
      <right style="thick">
        <color indexed="20"/>
      </right>
      <top/>
      <bottom/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rgb="FF318487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0" fontId="3" fillId="0" borderId="0" xfId="0" applyFont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164" fontId="0" fillId="0" borderId="0" xfId="0" applyNumberFormat="1" applyAlignment="1">
      <alignment horizontal="right" indent="4"/>
    </xf>
    <xf numFmtId="0" fontId="6" fillId="0" borderId="0" xfId="0" applyFont="1"/>
    <xf numFmtId="164" fontId="7" fillId="0" borderId="0" xfId="0" applyNumberFormat="1" applyFont="1" applyAlignment="1">
      <alignment horizontal="right" indent="3"/>
    </xf>
    <xf numFmtId="0" fontId="8" fillId="0" borderId="0" xfId="0" applyFont="1"/>
    <xf numFmtId="0" fontId="8" fillId="0" borderId="0" xfId="0" applyFont="1" applyAlignment="1">
      <alignment horizontal="left"/>
    </xf>
    <xf numFmtId="164" fontId="7" fillId="0" borderId="0" xfId="0" applyNumberFormat="1" applyFont="1" applyAlignment="1">
      <alignment horizontal="right" indent="4"/>
    </xf>
    <xf numFmtId="0" fontId="9" fillId="0" borderId="0" xfId="0" applyFont="1"/>
    <xf numFmtId="164" fontId="10" fillId="4" borderId="1" xfId="0" applyNumberFormat="1" applyFont="1" applyFill="1" applyBorder="1" applyAlignment="1">
      <alignment horizontal="left" indent="2"/>
    </xf>
    <xf numFmtId="0" fontId="11" fillId="0" borderId="0" xfId="0" applyFont="1" applyAlignment="1">
      <alignment horizontal="center" wrapText="1"/>
    </xf>
    <xf numFmtId="0" fontId="0" fillId="5" borderId="0" xfId="0" applyFill="1"/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right" indent="5"/>
    </xf>
    <xf numFmtId="165" fontId="0" fillId="0" borderId="0" xfId="0" applyNumberFormat="1" applyAlignment="1">
      <alignment horizontal="right" indent="4"/>
    </xf>
    <xf numFmtId="10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right" indent="5"/>
    </xf>
    <xf numFmtId="164" fontId="12" fillId="0" borderId="0" xfId="0" applyNumberFormat="1" applyFont="1" applyAlignment="1">
      <alignment horizontal="right" indent="4"/>
    </xf>
    <xf numFmtId="4" fontId="12" fillId="0" borderId="0" xfId="0" applyNumberFormat="1" applyFont="1" applyAlignment="1">
      <alignment horizontal="right" indent="4"/>
    </xf>
    <xf numFmtId="164" fontId="12" fillId="0" borderId="0" xfId="0" applyNumberFormat="1" applyFont="1"/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164" fontId="8" fillId="6" borderId="0" xfId="0" applyNumberFormat="1" applyFont="1" applyFill="1" applyAlignment="1">
      <alignment horizontal="right" indent="4"/>
    </xf>
    <xf numFmtId="164" fontId="13" fillId="6" borderId="0" xfId="0" applyNumberFormat="1" applyFont="1" applyFill="1" applyAlignment="1">
      <alignment horizontal="right" indent="4"/>
    </xf>
    <xf numFmtId="164" fontId="0" fillId="0" borderId="0" xfId="0" applyNumberFormat="1" applyAlignment="1">
      <alignment horizontal="right" indent="6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left" indent="2"/>
    </xf>
    <xf numFmtId="0" fontId="9" fillId="7" borderId="2" xfId="0" applyFont="1" applyFill="1" applyBorder="1" applyAlignment="1">
      <alignment horizontal="center"/>
    </xf>
    <xf numFmtId="0" fontId="0" fillId="0" borderId="3" xfId="0" applyBorder="1"/>
    <xf numFmtId="10" fontId="9" fillId="7" borderId="4" xfId="0" applyNumberFormat="1" applyFont="1" applyFill="1" applyBorder="1" applyAlignment="1">
      <alignment horizontal="center"/>
    </xf>
    <xf numFmtId="164" fontId="9" fillId="7" borderId="5" xfId="0" applyNumberFormat="1" applyFont="1" applyFill="1" applyBorder="1" applyAlignment="1">
      <alignment horizontal="center"/>
    </xf>
    <xf numFmtId="0" fontId="0" fillId="0" borderId="6" xfId="0" applyBorder="1"/>
    <xf numFmtId="10" fontId="9" fillId="7" borderId="7" xfId="0" applyNumberFormat="1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left" indent="2"/>
    </xf>
    <xf numFmtId="166" fontId="0" fillId="0" borderId="0" xfId="0" applyNumberFormat="1"/>
    <xf numFmtId="0" fontId="14" fillId="0" borderId="0" xfId="0" applyFont="1" applyAlignment="1">
      <alignment horizontal="center"/>
    </xf>
    <xf numFmtId="49" fontId="5" fillId="8" borderId="9" xfId="0" applyNumberFormat="1" applyFont="1" applyFill="1" applyBorder="1"/>
    <xf numFmtId="0" fontId="14" fillId="8" borderId="10" xfId="0" applyFont="1" applyFill="1" applyBorder="1" applyAlignment="1">
      <alignment horizontal="left" indent="1"/>
    </xf>
    <xf numFmtId="0" fontId="15" fillId="8" borderId="10" xfId="0" applyFont="1" applyFill="1" applyBorder="1"/>
    <xf numFmtId="0" fontId="15" fillId="0" borderId="10" xfId="0" applyFont="1" applyBorder="1"/>
    <xf numFmtId="10" fontId="14" fillId="9" borderId="11" xfId="0" applyNumberFormat="1" applyFont="1" applyFill="1" applyBorder="1" applyAlignment="1">
      <alignment horizontal="left" indent="1"/>
    </xf>
    <xf numFmtId="0" fontId="14" fillId="8" borderId="12" xfId="0" applyFont="1" applyFill="1" applyBorder="1"/>
    <xf numFmtId="0" fontId="15" fillId="8" borderId="0" xfId="0" applyFont="1" applyFill="1" applyBorder="1"/>
    <xf numFmtId="0" fontId="15" fillId="8" borderId="13" xfId="0" applyFont="1" applyFill="1" applyBorder="1" applyAlignment="1">
      <alignment horizontal="left" indent="1"/>
    </xf>
    <xf numFmtId="49" fontId="5" fillId="8" borderId="14" xfId="0" applyNumberFormat="1" applyFont="1" applyFill="1" applyBorder="1"/>
    <xf numFmtId="0" fontId="14" fillId="8" borderId="15" xfId="0" applyFont="1" applyFill="1" applyBorder="1" applyAlignment="1">
      <alignment horizontal="left" indent="1"/>
    </xf>
    <xf numFmtId="0" fontId="15" fillId="8" borderId="15" xfId="0" applyFont="1" applyFill="1" applyBorder="1"/>
    <xf numFmtId="0" fontId="15" fillId="0" borderId="15" xfId="0" applyFont="1" applyBorder="1"/>
    <xf numFmtId="10" fontId="14" fillId="9" borderId="16" xfId="0" applyNumberFormat="1" applyFont="1" applyFill="1" applyBorder="1" applyAlignment="1">
      <alignment horizontal="left" indent="1"/>
    </xf>
    <xf numFmtId="0" fontId="16" fillId="6" borderId="17" xfId="0" applyFont="1" applyFill="1" applyBorder="1"/>
    <xf numFmtId="0" fontId="16" fillId="6" borderId="18" xfId="0" applyFont="1" applyFill="1" applyBorder="1"/>
    <xf numFmtId="164" fontId="16" fillId="6" borderId="18" xfId="0" applyNumberFormat="1" applyFont="1" applyFill="1" applyBorder="1" applyAlignment="1">
      <alignment horizontal="center"/>
    </xf>
    <xf numFmtId="10" fontId="16" fillId="6" borderId="19" xfId="1" applyNumberFormat="1" applyFont="1" applyFill="1" applyBorder="1"/>
    <xf numFmtId="0" fontId="16" fillId="0" borderId="0" xfId="0" applyFont="1"/>
    <xf numFmtId="4" fontId="7" fillId="0" borderId="0" xfId="0" applyNumberFormat="1" applyFont="1" applyAlignment="1">
      <alignment horizontal="right" indent="4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0" xfId="0" applyAlignment="1">
      <alignment horizontal="left" indent="2"/>
    </xf>
    <xf numFmtId="164" fontId="7" fillId="0" borderId="0" xfId="0" applyNumberFormat="1" applyFont="1"/>
    <xf numFmtId="0" fontId="9" fillId="7" borderId="2" xfId="0" applyFont="1" applyFill="1" applyBorder="1"/>
    <xf numFmtId="10" fontId="9" fillId="7" borderId="4" xfId="0" applyNumberFormat="1" applyFont="1" applyFill="1" applyBorder="1"/>
    <xf numFmtId="0" fontId="1" fillId="3" borderId="0" xfId="0" applyFont="1" applyFill="1"/>
    <xf numFmtId="0" fontId="0" fillId="3" borderId="0" xfId="0" applyFill="1" applyAlignment="1">
      <alignment horizontal="left" indent="1"/>
    </xf>
    <xf numFmtId="0" fontId="1" fillId="3" borderId="0" xfId="0" applyFont="1" applyFill="1" applyAlignment="1">
      <alignment horizontal="left" indent="1"/>
    </xf>
    <xf numFmtId="0" fontId="6" fillId="0" borderId="0" xfId="0" applyFont="1" applyAlignment="1">
      <alignment horizontal="left" indent="1"/>
    </xf>
    <xf numFmtId="0" fontId="2" fillId="10" borderId="0" xfId="0" applyFont="1" applyFill="1"/>
    <xf numFmtId="0" fontId="0" fillId="10" borderId="0" xfId="0" applyFill="1"/>
    <xf numFmtId="0" fontId="0" fillId="0" borderId="0" xfId="0" applyFill="1"/>
    <xf numFmtId="0" fontId="7" fillId="11" borderId="0" xfId="0" applyFont="1" applyFill="1" applyAlignment="1">
      <alignment horizontal="center"/>
    </xf>
    <xf numFmtId="167" fontId="17" fillId="0" borderId="0" xfId="0" applyNumberFormat="1" applyFont="1" applyBorder="1" applyAlignment="1">
      <alignment vertical="center"/>
    </xf>
    <xf numFmtId="167" fontId="18" fillId="0" borderId="0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center"/>
    </xf>
    <xf numFmtId="164" fontId="0" fillId="0" borderId="20" xfId="0" applyNumberFormat="1" applyBorder="1" applyAlignment="1">
      <alignment horizontal="right" indent="4"/>
    </xf>
    <xf numFmtId="164" fontId="7" fillId="0" borderId="20" xfId="0" applyNumberFormat="1" applyFont="1" applyBorder="1" applyAlignment="1">
      <alignment horizontal="right" indent="3"/>
    </xf>
    <xf numFmtId="164" fontId="7" fillId="0" borderId="20" xfId="0" applyNumberFormat="1" applyFont="1" applyBorder="1" applyAlignment="1">
      <alignment horizontal="right" indent="4"/>
    </xf>
    <xf numFmtId="0" fontId="0" fillId="0" borderId="0" xfId="0" applyBorder="1"/>
    <xf numFmtId="164" fontId="1" fillId="0" borderId="0" xfId="0" applyNumberFormat="1" applyFont="1" applyAlignment="1">
      <alignment horizontal="right" indent="4"/>
    </xf>
    <xf numFmtId="0" fontId="0" fillId="12" borderId="0" xfId="0" applyFill="1"/>
    <xf numFmtId="0" fontId="1" fillId="0" borderId="0" xfId="0" applyFont="1"/>
    <xf numFmtId="0" fontId="4" fillId="13" borderId="0" xfId="0" applyFont="1" applyFill="1" applyAlignment="1">
      <alignment horizontal="left" indent="1"/>
    </xf>
    <xf numFmtId="164" fontId="12" fillId="0" borderId="0" xfId="0" applyNumberFormat="1" applyFont="1" applyAlignment="1">
      <alignment horizontal="right" indent="3"/>
    </xf>
    <xf numFmtId="164" fontId="10" fillId="12" borderId="0" xfId="0" applyNumberFormat="1" applyFont="1" applyFill="1" applyBorder="1" applyAlignment="1">
      <alignment horizontal="left" indent="2"/>
    </xf>
    <xf numFmtId="0" fontId="11" fillId="0" borderId="0" xfId="0" applyFont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318487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62"/>
  </sheetPr>
  <dimension ref="A1:K614"/>
  <sheetViews>
    <sheetView topLeftCell="A28" zoomScaleNormal="100" workbookViewId="0">
      <selection activeCell="B46" sqref="B46"/>
    </sheetView>
  </sheetViews>
  <sheetFormatPr baseColWidth="10" defaultRowHeight="12.75" x14ac:dyDescent="0.2"/>
  <cols>
    <col min="2" max="2" width="40.42578125" customWidth="1"/>
    <col min="4" max="4" width="7.7109375" bestFit="1" customWidth="1"/>
    <col min="5" max="5" width="29.42578125" bestFit="1" customWidth="1"/>
    <col min="6" max="6" width="23.42578125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A1" s="94"/>
      <c r="B1" s="1" t="s">
        <v>91</v>
      </c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49.59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187.06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592.27</v>
      </c>
      <c r="F14" s="8"/>
    </row>
    <row r="15" spans="1:6" x14ac:dyDescent="0.2">
      <c r="B15" t="s">
        <v>6</v>
      </c>
      <c r="E15" s="8">
        <v>359.17</v>
      </c>
      <c r="F15" s="8"/>
    </row>
    <row r="16" spans="1:6" x14ac:dyDescent="0.2">
      <c r="B16" t="s">
        <v>7</v>
      </c>
      <c r="E16" s="8">
        <v>107.49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2789.18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30.61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592.27</v>
      </c>
      <c r="F27" s="8"/>
    </row>
    <row r="28" spans="2:6" x14ac:dyDescent="0.2">
      <c r="B28" t="s">
        <v>6</v>
      </c>
      <c r="E28" s="8">
        <v>359.17</v>
      </c>
      <c r="F28" s="8"/>
    </row>
    <row r="29" spans="2:6" x14ac:dyDescent="0.2">
      <c r="B29" t="s">
        <v>7</v>
      </c>
      <c r="E29" s="8">
        <v>107.49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SUM(E25:E29)</f>
        <v>1853.93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44.67</v>
      </c>
    </row>
    <row r="35" spans="2:6" x14ac:dyDescent="0.2">
      <c r="B35" t="s">
        <v>14</v>
      </c>
      <c r="E35" s="8">
        <v>107.07</v>
      </c>
    </row>
    <row r="36" spans="2:6" x14ac:dyDescent="0.2">
      <c r="B36" t="s">
        <v>15</v>
      </c>
      <c r="E36" s="8">
        <v>111.7</v>
      </c>
    </row>
    <row r="37" spans="2:6" x14ac:dyDescent="0.2">
      <c r="B37" t="s">
        <v>16</v>
      </c>
      <c r="E37" s="8">
        <v>152.97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65.36</v>
      </c>
    </row>
    <row r="41" spans="2:6" x14ac:dyDescent="0.2">
      <c r="B41" t="s">
        <v>19</v>
      </c>
      <c r="E41" s="8">
        <v>21.81</v>
      </c>
    </row>
    <row r="42" spans="2:6" x14ac:dyDescent="0.2">
      <c r="B42" t="s">
        <v>20</v>
      </c>
      <c r="E42" s="8">
        <v>81.709999999999994</v>
      </c>
    </row>
    <row r="43" spans="2:6" x14ac:dyDescent="0.2">
      <c r="B43" t="s">
        <v>21</v>
      </c>
      <c r="E43" s="8">
        <v>27.27</v>
      </c>
    </row>
    <row r="45" spans="2:6" ht="13.5" thickBot="1" x14ac:dyDescent="0.25"/>
    <row r="46" spans="2:6" ht="16.5" thickTop="1" thickBot="1" x14ac:dyDescent="0.3">
      <c r="B46" s="5" t="s">
        <v>92</v>
      </c>
      <c r="E46" s="15">
        <f>12*E20+2*E31</f>
        <v>37178.019999999997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A51" s="94"/>
      <c r="B51" s="1" t="s">
        <v>89</v>
      </c>
    </row>
    <row r="53" spans="1:9" x14ac:dyDescent="0.2"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48.38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182.5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1256.8900000000001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577.82000000000005</v>
      </c>
      <c r="F64" s="8"/>
    </row>
    <row r="65" spans="2:6" x14ac:dyDescent="0.2">
      <c r="B65" t="s">
        <v>6</v>
      </c>
      <c r="E65" s="8">
        <v>350.41</v>
      </c>
      <c r="F65" s="8"/>
    </row>
    <row r="66" spans="2:6" x14ac:dyDescent="0.2">
      <c r="B66" t="s">
        <v>7</v>
      </c>
      <c r="E66" s="8">
        <v>104.87</v>
      </c>
      <c r="F66" s="8"/>
    </row>
    <row r="67" spans="2:6" x14ac:dyDescent="0.2">
      <c r="B67" t="s">
        <v>8</v>
      </c>
      <c r="E67" s="8">
        <v>24.5</v>
      </c>
      <c r="F67" s="8"/>
    </row>
    <row r="68" spans="2:6" x14ac:dyDescent="0.2">
      <c r="B68" t="s">
        <v>9</v>
      </c>
      <c r="E68" s="8">
        <v>406.66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2721.1499999999996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29.86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775.61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577.82000000000005</v>
      </c>
      <c r="F77" s="8"/>
    </row>
    <row r="78" spans="2:6" x14ac:dyDescent="0.2">
      <c r="B78" t="s">
        <v>6</v>
      </c>
      <c r="E78" s="8">
        <v>350.41</v>
      </c>
      <c r="F78" s="8"/>
    </row>
    <row r="79" spans="2:6" x14ac:dyDescent="0.2">
      <c r="B79" t="s">
        <v>7</v>
      </c>
      <c r="E79" s="8">
        <v>104.87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1808.71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43.58</v>
      </c>
    </row>
    <row r="85" spans="2:6" x14ac:dyDescent="0.2">
      <c r="B85" t="s">
        <v>14</v>
      </c>
      <c r="E85" s="8">
        <v>104.46</v>
      </c>
    </row>
    <row r="86" spans="2:6" x14ac:dyDescent="0.2">
      <c r="B86" t="s">
        <v>15</v>
      </c>
      <c r="E86" s="8">
        <v>108.98</v>
      </c>
    </row>
    <row r="87" spans="2:6" x14ac:dyDescent="0.2">
      <c r="B87" t="s">
        <v>16</v>
      </c>
      <c r="E87" s="8">
        <v>149.24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63.77</v>
      </c>
    </row>
    <row r="91" spans="2:6" x14ac:dyDescent="0.2">
      <c r="B91" t="s">
        <v>19</v>
      </c>
      <c r="E91" s="8">
        <v>21.28</v>
      </c>
    </row>
    <row r="92" spans="2:6" x14ac:dyDescent="0.2">
      <c r="B92" t="s">
        <v>20</v>
      </c>
      <c r="E92" s="8">
        <v>79.72</v>
      </c>
    </row>
    <row r="93" spans="2:6" x14ac:dyDescent="0.2">
      <c r="B93" t="s">
        <v>21</v>
      </c>
      <c r="E93" s="8">
        <v>26.6</v>
      </c>
    </row>
    <row r="95" spans="2:6" ht="13.5" thickBot="1" x14ac:dyDescent="0.25"/>
    <row r="96" spans="2:6" ht="16.5" thickTop="1" thickBot="1" x14ac:dyDescent="0.3">
      <c r="B96" s="5" t="s">
        <v>90</v>
      </c>
      <c r="E96" s="15">
        <f>12*E70+2*E81</f>
        <v>36271.219999999994</v>
      </c>
      <c r="F96" s="97"/>
    </row>
    <row r="97" spans="1:9" ht="23.25" thickTop="1" x14ac:dyDescent="0.2">
      <c r="B97" s="98" t="s">
        <v>88</v>
      </c>
    </row>
    <row r="99" spans="1:9" x14ac:dyDescent="0.2">
      <c r="B99" s="17"/>
      <c r="C99" s="17"/>
      <c r="D99" s="17"/>
      <c r="E99" s="17"/>
      <c r="F99" s="17"/>
      <c r="G99" s="17"/>
      <c r="H99" s="17"/>
      <c r="I99" s="17"/>
    </row>
    <row r="100" spans="1:9" ht="20.25" x14ac:dyDescent="0.3">
      <c r="A100" s="94"/>
      <c r="B100" s="1" t="s">
        <v>81</v>
      </c>
    </row>
    <row r="102" spans="1:9" x14ac:dyDescent="0.2">
      <c r="B102" s="2" t="s">
        <v>82</v>
      </c>
      <c r="C102" s="78">
        <v>0</v>
      </c>
    </row>
    <row r="103" spans="1:9" x14ac:dyDescent="0.2">
      <c r="B103" s="2"/>
      <c r="C103" s="68"/>
    </row>
    <row r="104" spans="1:9" x14ac:dyDescent="0.2">
      <c r="B104" s="5" t="s">
        <v>83</v>
      </c>
      <c r="C104" s="95">
        <v>0</v>
      </c>
      <c r="D104" s="85"/>
      <c r="E104" s="91"/>
      <c r="F104" s="91"/>
    </row>
    <row r="105" spans="1:9" x14ac:dyDescent="0.2">
      <c r="B105" s="5"/>
      <c r="C105" s="67"/>
      <c r="D105" s="85"/>
      <c r="E105" s="91"/>
      <c r="F105" s="91"/>
    </row>
    <row r="106" spans="1:9" x14ac:dyDescent="0.2">
      <c r="B106" s="5" t="s">
        <v>1</v>
      </c>
      <c r="C106" s="67">
        <v>47.67</v>
      </c>
      <c r="D106" s="85"/>
      <c r="E106" s="91"/>
      <c r="F106" s="91"/>
    </row>
    <row r="107" spans="1:9" x14ac:dyDescent="0.2">
      <c r="B107" s="5"/>
      <c r="C107" s="67"/>
      <c r="D107" s="85"/>
      <c r="E107" s="91"/>
      <c r="F107" s="91"/>
    </row>
    <row r="108" spans="1:9" x14ac:dyDescent="0.2">
      <c r="B108" s="5" t="s">
        <v>84</v>
      </c>
      <c r="C108" s="67">
        <v>179.86</v>
      </c>
      <c r="D108" s="85"/>
      <c r="E108" s="91"/>
      <c r="F108" s="91"/>
    </row>
    <row r="109" spans="1:9" x14ac:dyDescent="0.2">
      <c r="B109" s="2"/>
    </row>
    <row r="110" spans="1:9" x14ac:dyDescent="0.2">
      <c r="B110" s="7" t="s">
        <v>2</v>
      </c>
    </row>
    <row r="111" spans="1:9" x14ac:dyDescent="0.2">
      <c r="B111" t="s">
        <v>3</v>
      </c>
      <c r="E111" s="8">
        <v>1238.68</v>
      </c>
      <c r="F111" s="8"/>
    </row>
    <row r="112" spans="1:9" x14ac:dyDescent="0.2">
      <c r="B112" t="s">
        <v>4</v>
      </c>
      <c r="E112" s="8">
        <f>C102*C106</f>
        <v>0</v>
      </c>
      <c r="F112" s="8"/>
    </row>
    <row r="113" spans="2:6" x14ac:dyDescent="0.2">
      <c r="B113" t="s">
        <v>5</v>
      </c>
      <c r="E113" s="8">
        <v>569.45000000000005</v>
      </c>
      <c r="F113" s="8"/>
    </row>
    <row r="114" spans="2:6" x14ac:dyDescent="0.2">
      <c r="B114" t="s">
        <v>6</v>
      </c>
      <c r="E114" s="8">
        <v>334.47</v>
      </c>
      <c r="F114" s="8"/>
    </row>
    <row r="115" spans="2:6" x14ac:dyDescent="0.2">
      <c r="B115" t="s">
        <v>7</v>
      </c>
      <c r="E115" s="8">
        <v>103.35</v>
      </c>
      <c r="F115" s="8"/>
    </row>
    <row r="116" spans="2:6" x14ac:dyDescent="0.2">
      <c r="B116" t="s">
        <v>8</v>
      </c>
      <c r="E116" s="8">
        <v>24.14</v>
      </c>
      <c r="F116" s="8"/>
    </row>
    <row r="117" spans="2:6" x14ac:dyDescent="0.2">
      <c r="B117" t="s">
        <v>9</v>
      </c>
      <c r="E117" s="8">
        <v>400.77</v>
      </c>
      <c r="F117" s="8"/>
    </row>
    <row r="118" spans="2:6" x14ac:dyDescent="0.2">
      <c r="B118" t="s">
        <v>85</v>
      </c>
      <c r="E118" s="8">
        <f>C104*C108</f>
        <v>0</v>
      </c>
      <c r="F118" s="8"/>
    </row>
    <row r="119" spans="2:6" ht="15" x14ac:dyDescent="0.25">
      <c r="B119" s="9"/>
      <c r="E119" s="96">
        <f>SUM(E111:E118)</f>
        <v>2670.86</v>
      </c>
      <c r="F119" s="96"/>
    </row>
    <row r="121" spans="2:6" x14ac:dyDescent="0.2">
      <c r="B121" s="7" t="s">
        <v>10</v>
      </c>
    </row>
    <row r="122" spans="2:6" x14ac:dyDescent="0.2">
      <c r="B122" s="11" t="s">
        <v>11</v>
      </c>
      <c r="C122" s="69">
        <v>29.43</v>
      </c>
      <c r="D122" s="86"/>
    </row>
    <row r="123" spans="2:6" x14ac:dyDescent="0.2">
      <c r="B123" s="20"/>
    </row>
    <row r="124" spans="2:6" x14ac:dyDescent="0.2">
      <c r="B124" t="s">
        <v>3</v>
      </c>
      <c r="E124" s="8">
        <v>764.37</v>
      </c>
      <c r="F124" s="8"/>
    </row>
    <row r="125" spans="2:6" x14ac:dyDescent="0.2">
      <c r="B125" t="s">
        <v>4</v>
      </c>
      <c r="E125" s="8">
        <f>C102*C122</f>
        <v>0</v>
      </c>
      <c r="F125" s="8"/>
    </row>
    <row r="126" spans="2:6" x14ac:dyDescent="0.2">
      <c r="B126" t="s">
        <v>5</v>
      </c>
      <c r="E126" s="8">
        <v>569.45000000000005</v>
      </c>
      <c r="F126" s="8"/>
    </row>
    <row r="127" spans="2:6" x14ac:dyDescent="0.2">
      <c r="B127" t="s">
        <v>6</v>
      </c>
      <c r="E127" s="8">
        <v>334.47</v>
      </c>
      <c r="F127" s="8"/>
    </row>
    <row r="128" spans="2:6" x14ac:dyDescent="0.2">
      <c r="B128" t="s">
        <v>7</v>
      </c>
      <c r="E128" s="8">
        <v>103.35</v>
      </c>
      <c r="F128" s="8"/>
    </row>
    <row r="129" spans="2:6" x14ac:dyDescent="0.2">
      <c r="B129" t="s">
        <v>86</v>
      </c>
      <c r="E129" s="8">
        <f>C104*C108</f>
        <v>0</v>
      </c>
      <c r="F129" s="8"/>
    </row>
    <row r="130" spans="2:6" ht="15" x14ac:dyDescent="0.25">
      <c r="B130" s="9"/>
      <c r="E130" s="28">
        <f>SUM(E124:E128)</f>
        <v>1771.64</v>
      </c>
      <c r="F130" s="28"/>
    </row>
    <row r="132" spans="2:6" x14ac:dyDescent="0.2">
      <c r="B132" s="14" t="s">
        <v>12</v>
      </c>
    </row>
    <row r="133" spans="2:6" x14ac:dyDescent="0.2">
      <c r="B133" t="s">
        <v>13</v>
      </c>
      <c r="E133" s="8">
        <v>42.95</v>
      </c>
    </row>
    <row r="134" spans="2:6" x14ac:dyDescent="0.2">
      <c r="B134" t="s">
        <v>14</v>
      </c>
      <c r="E134" s="8">
        <v>102.95</v>
      </c>
    </row>
    <row r="135" spans="2:6" x14ac:dyDescent="0.2">
      <c r="B135" t="s">
        <v>15</v>
      </c>
      <c r="E135" s="8">
        <v>107.4</v>
      </c>
    </row>
    <row r="136" spans="2:6" x14ac:dyDescent="0.2">
      <c r="B136" t="s">
        <v>16</v>
      </c>
      <c r="E136" s="8">
        <v>147.07</v>
      </c>
    </row>
    <row r="138" spans="2:6" x14ac:dyDescent="0.2">
      <c r="B138" s="14" t="s">
        <v>17</v>
      </c>
    </row>
    <row r="139" spans="2:6" x14ac:dyDescent="0.2">
      <c r="B139" t="s">
        <v>18</v>
      </c>
      <c r="E139" s="8">
        <v>62.84</v>
      </c>
    </row>
    <row r="140" spans="2:6" x14ac:dyDescent="0.2">
      <c r="B140" t="s">
        <v>19</v>
      </c>
      <c r="E140" s="8">
        <v>20.97</v>
      </c>
    </row>
    <row r="141" spans="2:6" x14ac:dyDescent="0.2">
      <c r="B141" t="s">
        <v>20</v>
      </c>
      <c r="E141" s="8">
        <v>78.56</v>
      </c>
    </row>
    <row r="142" spans="2:6" x14ac:dyDescent="0.2">
      <c r="B142" t="s">
        <v>21</v>
      </c>
      <c r="E142" s="8">
        <v>26.21</v>
      </c>
    </row>
    <row r="144" spans="2:6" ht="13.5" thickBot="1" x14ac:dyDescent="0.25"/>
    <row r="145" spans="2:9" ht="16.5" thickTop="1" thickBot="1" x14ac:dyDescent="0.3">
      <c r="B145" s="5" t="s">
        <v>87</v>
      </c>
      <c r="E145" s="15">
        <f>12*E119+2*E130</f>
        <v>35593.599999999999</v>
      </c>
      <c r="F145" s="97"/>
    </row>
    <row r="146" spans="2:9" ht="23.25" thickTop="1" x14ac:dyDescent="0.2">
      <c r="B146" s="98" t="s">
        <v>88</v>
      </c>
    </row>
    <row r="148" spans="2:9" x14ac:dyDescent="0.2">
      <c r="B148" s="17"/>
      <c r="C148" s="17"/>
      <c r="D148" s="17"/>
      <c r="E148" s="17"/>
      <c r="F148" s="17"/>
      <c r="G148" s="17"/>
      <c r="H148" s="17"/>
      <c r="I148" s="17"/>
    </row>
    <row r="150" spans="2:9" ht="22.5" customHeight="1" x14ac:dyDescent="0.3">
      <c r="B150" s="81" t="s">
        <v>79</v>
      </c>
      <c r="C150" s="82"/>
    </row>
    <row r="152" spans="2:9" x14ac:dyDescent="0.2">
      <c r="B152" s="2" t="s">
        <v>0</v>
      </c>
      <c r="C152" s="3">
        <v>0</v>
      </c>
    </row>
    <row r="153" spans="2:9" x14ac:dyDescent="0.2">
      <c r="B153" s="2"/>
      <c r="C153" s="4"/>
    </row>
    <row r="154" spans="2:9" x14ac:dyDescent="0.2">
      <c r="B154" s="5" t="s">
        <v>1</v>
      </c>
      <c r="C154" s="67">
        <v>46.74</v>
      </c>
      <c r="D154" s="85"/>
      <c r="E154" s="91"/>
      <c r="F154" s="91"/>
    </row>
    <row r="155" spans="2:9" x14ac:dyDescent="0.2">
      <c r="B155" s="2"/>
    </row>
    <row r="156" spans="2:9" x14ac:dyDescent="0.2">
      <c r="B156" s="7" t="s">
        <v>2</v>
      </c>
    </row>
    <row r="157" spans="2:9" x14ac:dyDescent="0.2">
      <c r="B157" t="s">
        <v>3</v>
      </c>
      <c r="E157" s="8">
        <v>1214.3900000000001</v>
      </c>
      <c r="F157" s="8"/>
    </row>
    <row r="158" spans="2:9" x14ac:dyDescent="0.2">
      <c r="B158" t="s">
        <v>4</v>
      </c>
      <c r="E158" s="8">
        <f>C152*C154</f>
        <v>0</v>
      </c>
    </row>
    <row r="159" spans="2:9" x14ac:dyDescent="0.2">
      <c r="B159" t="s">
        <v>5</v>
      </c>
      <c r="E159" s="8">
        <v>558.28</v>
      </c>
    </row>
    <row r="160" spans="2:9" x14ac:dyDescent="0.2">
      <c r="B160" t="s">
        <v>6</v>
      </c>
      <c r="E160" s="8">
        <v>327.91</v>
      </c>
    </row>
    <row r="161" spans="2:5" x14ac:dyDescent="0.2">
      <c r="B161" t="s">
        <v>7</v>
      </c>
      <c r="E161" s="8">
        <v>101.32</v>
      </c>
    </row>
    <row r="162" spans="2:5" x14ac:dyDescent="0.2">
      <c r="B162" t="s">
        <v>8</v>
      </c>
      <c r="E162" s="8">
        <v>23.67</v>
      </c>
    </row>
    <row r="163" spans="2:5" x14ac:dyDescent="0.2">
      <c r="B163" t="s">
        <v>9</v>
      </c>
      <c r="E163" s="8">
        <v>392.91</v>
      </c>
    </row>
    <row r="164" spans="2:5" ht="14.25" x14ac:dyDescent="0.2">
      <c r="B164" s="9"/>
      <c r="E164" s="10">
        <f>SUM(E157:E163)</f>
        <v>2618.48</v>
      </c>
    </row>
    <row r="166" spans="2:5" x14ac:dyDescent="0.2">
      <c r="B166" s="7" t="s">
        <v>10</v>
      </c>
    </row>
    <row r="167" spans="2:5" x14ac:dyDescent="0.2">
      <c r="B167" s="11" t="s">
        <v>11</v>
      </c>
      <c r="C167" s="69">
        <v>28.85</v>
      </c>
      <c r="D167" s="86"/>
    </row>
    <row r="169" spans="2:5" x14ac:dyDescent="0.2">
      <c r="B169" t="s">
        <v>3</v>
      </c>
      <c r="E169" s="8">
        <v>749.38</v>
      </c>
    </row>
    <row r="170" spans="2:5" x14ac:dyDescent="0.2">
      <c r="B170" t="s">
        <v>4</v>
      </c>
      <c r="E170" s="8">
        <f>C152*C167</f>
        <v>0</v>
      </c>
    </row>
    <row r="171" spans="2:5" x14ac:dyDescent="0.2">
      <c r="B171" t="s">
        <v>5</v>
      </c>
      <c r="E171" s="8">
        <v>558.28</v>
      </c>
    </row>
    <row r="172" spans="2:5" x14ac:dyDescent="0.2">
      <c r="B172" t="s">
        <v>6</v>
      </c>
      <c r="E172" s="8">
        <v>327.91</v>
      </c>
    </row>
    <row r="173" spans="2:5" x14ac:dyDescent="0.2">
      <c r="B173" t="s">
        <v>7</v>
      </c>
      <c r="E173" s="8">
        <v>101.32</v>
      </c>
    </row>
    <row r="174" spans="2:5" ht="14.25" x14ac:dyDescent="0.2">
      <c r="B174" s="9"/>
      <c r="E174" s="13">
        <f>SUM(E169:E173)</f>
        <v>1736.8899999999999</v>
      </c>
    </row>
    <row r="176" spans="2:5" x14ac:dyDescent="0.2">
      <c r="B176" s="14" t="s">
        <v>12</v>
      </c>
    </row>
    <row r="177" spans="2:9" x14ac:dyDescent="0.2">
      <c r="B177" t="s">
        <v>13</v>
      </c>
      <c r="E177" s="8">
        <v>42.11</v>
      </c>
    </row>
    <row r="178" spans="2:9" x14ac:dyDescent="0.2">
      <c r="B178" t="s">
        <v>14</v>
      </c>
      <c r="E178" s="8">
        <v>100.93</v>
      </c>
    </row>
    <row r="179" spans="2:9" x14ac:dyDescent="0.2">
      <c r="B179" t="s">
        <v>15</v>
      </c>
      <c r="E179" s="8">
        <v>105.29</v>
      </c>
    </row>
    <row r="180" spans="2:9" x14ac:dyDescent="0.2">
      <c r="B180" t="s">
        <v>16</v>
      </c>
      <c r="E180" s="8">
        <v>144.19</v>
      </c>
    </row>
    <row r="182" spans="2:9" x14ac:dyDescent="0.2">
      <c r="B182" s="14" t="s">
        <v>17</v>
      </c>
    </row>
    <row r="183" spans="2:9" x14ac:dyDescent="0.2">
      <c r="B183" t="s">
        <v>18</v>
      </c>
      <c r="E183" s="8">
        <v>61.61</v>
      </c>
    </row>
    <row r="184" spans="2:9" x14ac:dyDescent="0.2">
      <c r="B184" t="s">
        <v>19</v>
      </c>
      <c r="E184" s="8">
        <v>20.56</v>
      </c>
    </row>
    <row r="185" spans="2:9" x14ac:dyDescent="0.2">
      <c r="B185" t="s">
        <v>20</v>
      </c>
      <c r="E185" s="8">
        <v>77.02</v>
      </c>
    </row>
    <row r="186" spans="2:9" x14ac:dyDescent="0.2">
      <c r="B186" t="s">
        <v>21</v>
      </c>
      <c r="E186" s="8">
        <v>25.7</v>
      </c>
    </row>
    <row r="187" spans="2:9" ht="13.5" thickBot="1" x14ac:dyDescent="0.25"/>
    <row r="188" spans="2:9" ht="16.5" thickTop="1" thickBot="1" x14ac:dyDescent="0.3">
      <c r="B188" s="5" t="s">
        <v>80</v>
      </c>
      <c r="E188" s="15">
        <f>12*E164+2*E174</f>
        <v>34895.54</v>
      </c>
    </row>
    <row r="189" spans="2:9" ht="23.25" thickTop="1" x14ac:dyDescent="0.2">
      <c r="B189" s="16" t="s">
        <v>23</v>
      </c>
    </row>
    <row r="191" spans="2:9" x14ac:dyDescent="0.2">
      <c r="B191" s="17"/>
      <c r="C191" s="17"/>
      <c r="D191" s="17"/>
      <c r="E191" s="17"/>
      <c r="F191" s="17"/>
      <c r="G191" s="17"/>
      <c r="H191" s="17"/>
      <c r="I191" s="17"/>
    </row>
    <row r="193" spans="2:6" ht="22.5" customHeight="1" x14ac:dyDescent="0.3">
      <c r="B193" s="81" t="s">
        <v>77</v>
      </c>
      <c r="C193" s="82"/>
    </row>
    <row r="195" spans="2:6" x14ac:dyDescent="0.2">
      <c r="B195" s="2" t="s">
        <v>0</v>
      </c>
      <c r="C195" s="3">
        <v>0</v>
      </c>
    </row>
    <row r="196" spans="2:6" x14ac:dyDescent="0.2">
      <c r="B196" s="2"/>
      <c r="C196" s="4"/>
    </row>
    <row r="197" spans="2:6" x14ac:dyDescent="0.2">
      <c r="B197" s="5" t="s">
        <v>1</v>
      </c>
      <c r="C197" s="67">
        <v>46.32</v>
      </c>
      <c r="D197" s="85"/>
      <c r="E197" s="91"/>
      <c r="F197" s="91"/>
    </row>
    <row r="198" spans="2:6" x14ac:dyDescent="0.2">
      <c r="B198" s="2"/>
    </row>
    <row r="199" spans="2:6" x14ac:dyDescent="0.2">
      <c r="B199" s="7" t="s">
        <v>2</v>
      </c>
    </row>
    <row r="200" spans="2:6" x14ac:dyDescent="0.2">
      <c r="B200" t="s">
        <v>3</v>
      </c>
      <c r="E200" s="8">
        <v>1203.56</v>
      </c>
      <c r="F200" s="8"/>
    </row>
    <row r="201" spans="2:6" x14ac:dyDescent="0.2">
      <c r="B201" t="s">
        <v>4</v>
      </c>
      <c r="E201" s="8">
        <f>C195*C197</f>
        <v>0</v>
      </c>
    </row>
    <row r="202" spans="2:6" x14ac:dyDescent="0.2">
      <c r="B202" t="s">
        <v>5</v>
      </c>
      <c r="E202" s="8">
        <v>553.29999999999995</v>
      </c>
    </row>
    <row r="203" spans="2:6" x14ac:dyDescent="0.2">
      <c r="B203" t="s">
        <v>6</v>
      </c>
      <c r="E203" s="8">
        <v>324.99</v>
      </c>
    </row>
    <row r="204" spans="2:6" x14ac:dyDescent="0.2">
      <c r="B204" t="s">
        <v>7</v>
      </c>
      <c r="E204" s="8">
        <v>100.42</v>
      </c>
    </row>
    <row r="205" spans="2:6" x14ac:dyDescent="0.2">
      <c r="B205" t="s">
        <v>8</v>
      </c>
      <c r="E205" s="8">
        <v>23.46</v>
      </c>
    </row>
    <row r="206" spans="2:6" x14ac:dyDescent="0.2">
      <c r="B206" t="s">
        <v>9</v>
      </c>
      <c r="E206" s="8">
        <v>389.40999999999997</v>
      </c>
    </row>
    <row r="207" spans="2:6" ht="14.25" x14ac:dyDescent="0.2">
      <c r="B207" s="9"/>
      <c r="E207" s="10">
        <f>SUM(E200:E206)</f>
        <v>2595.14</v>
      </c>
    </row>
    <row r="209" spans="2:5" x14ac:dyDescent="0.2">
      <c r="B209" s="7" t="s">
        <v>10</v>
      </c>
    </row>
    <row r="210" spans="2:5" x14ac:dyDescent="0.2">
      <c r="B210" s="11" t="s">
        <v>11</v>
      </c>
      <c r="C210" s="69">
        <v>28.59</v>
      </c>
      <c r="D210" s="86"/>
    </row>
    <row r="212" spans="2:5" x14ac:dyDescent="0.2">
      <c r="B212" t="s">
        <v>3</v>
      </c>
      <c r="E212" s="8">
        <v>742.7</v>
      </c>
    </row>
    <row r="213" spans="2:5" x14ac:dyDescent="0.2">
      <c r="B213" t="s">
        <v>4</v>
      </c>
      <c r="E213" s="8">
        <f>C195*C210</f>
        <v>0</v>
      </c>
    </row>
    <row r="214" spans="2:5" x14ac:dyDescent="0.2">
      <c r="B214" t="s">
        <v>5</v>
      </c>
      <c r="E214" s="8">
        <v>553.29999999999995</v>
      </c>
    </row>
    <row r="215" spans="2:5" x14ac:dyDescent="0.2">
      <c r="B215" t="s">
        <v>6</v>
      </c>
      <c r="E215" s="8">
        <v>324.99</v>
      </c>
    </row>
    <row r="216" spans="2:5" x14ac:dyDescent="0.2">
      <c r="B216" t="s">
        <v>7</v>
      </c>
      <c r="E216" s="8">
        <v>100.42</v>
      </c>
    </row>
    <row r="217" spans="2:5" ht="14.25" x14ac:dyDescent="0.2">
      <c r="B217" s="9"/>
      <c r="E217" s="13">
        <f>SUM(E212:E216)</f>
        <v>1721.41</v>
      </c>
    </row>
    <row r="219" spans="2:5" x14ac:dyDescent="0.2">
      <c r="B219" s="14" t="s">
        <v>12</v>
      </c>
    </row>
    <row r="220" spans="2:5" x14ac:dyDescent="0.2">
      <c r="B220" t="s">
        <v>13</v>
      </c>
      <c r="E220" s="8">
        <v>41.73</v>
      </c>
    </row>
    <row r="221" spans="2:5" x14ac:dyDescent="0.2">
      <c r="B221" t="s">
        <v>14</v>
      </c>
      <c r="E221" s="8">
        <v>100.03</v>
      </c>
    </row>
    <row r="222" spans="2:5" x14ac:dyDescent="0.2">
      <c r="B222" t="s">
        <v>15</v>
      </c>
      <c r="E222" s="8">
        <v>104.35000000000001</v>
      </c>
    </row>
    <row r="223" spans="2:5" x14ac:dyDescent="0.2">
      <c r="B223" t="s">
        <v>16</v>
      </c>
      <c r="E223" s="8">
        <v>142.89999999999998</v>
      </c>
    </row>
    <row r="225" spans="2:9" x14ac:dyDescent="0.2">
      <c r="B225" s="14" t="s">
        <v>17</v>
      </c>
    </row>
    <row r="226" spans="2:9" x14ac:dyDescent="0.2">
      <c r="B226" t="s">
        <v>18</v>
      </c>
      <c r="E226" s="8">
        <v>61.059999999999995</v>
      </c>
    </row>
    <row r="227" spans="2:9" x14ac:dyDescent="0.2">
      <c r="B227" t="s">
        <v>19</v>
      </c>
      <c r="E227" s="8">
        <v>20.380000000000003</v>
      </c>
    </row>
    <row r="228" spans="2:9" x14ac:dyDescent="0.2">
      <c r="B228" t="s">
        <v>20</v>
      </c>
      <c r="E228" s="8">
        <v>76.33</v>
      </c>
    </row>
    <row r="229" spans="2:9" x14ac:dyDescent="0.2">
      <c r="B229" t="s">
        <v>21</v>
      </c>
      <c r="E229" s="8">
        <v>25.470000000000002</v>
      </c>
    </row>
    <row r="230" spans="2:9" ht="13.5" thickBot="1" x14ac:dyDescent="0.25"/>
    <row r="231" spans="2:9" ht="16.5" thickTop="1" thickBot="1" x14ac:dyDescent="0.3">
      <c r="B231" s="5" t="s">
        <v>78</v>
      </c>
      <c r="E231" s="15">
        <f>12*E207+2*E217</f>
        <v>34584.5</v>
      </c>
    </row>
    <row r="232" spans="2:9" ht="23.25" thickTop="1" x14ac:dyDescent="0.2">
      <c r="B232" s="16" t="s">
        <v>23</v>
      </c>
    </row>
    <row r="234" spans="2:9" x14ac:dyDescent="0.2">
      <c r="B234" s="17"/>
      <c r="C234" s="17"/>
      <c r="D234" s="17"/>
      <c r="E234" s="17"/>
      <c r="F234" s="17"/>
      <c r="G234" s="17"/>
      <c r="H234" s="17"/>
      <c r="I234" s="17"/>
    </row>
    <row r="238" spans="2:9" ht="22.5" customHeight="1" x14ac:dyDescent="0.3">
      <c r="B238" s="81" t="s">
        <v>75</v>
      </c>
      <c r="C238" s="82"/>
    </row>
    <row r="240" spans="2:9" x14ac:dyDescent="0.2">
      <c r="B240" s="2" t="s">
        <v>0</v>
      </c>
      <c r="C240" s="3">
        <v>7</v>
      </c>
      <c r="E240" s="84" t="s">
        <v>74</v>
      </c>
      <c r="F240" s="84" t="s">
        <v>73</v>
      </c>
    </row>
    <row r="241" spans="2:6" x14ac:dyDescent="0.2">
      <c r="B241" s="2"/>
      <c r="C241" s="4"/>
    </row>
    <row r="242" spans="2:6" x14ac:dyDescent="0.2">
      <c r="B242" s="5" t="s">
        <v>1</v>
      </c>
      <c r="C242" s="6">
        <v>45.29</v>
      </c>
      <c r="D242" s="85">
        <v>45.41</v>
      </c>
    </row>
    <row r="243" spans="2:6" x14ac:dyDescent="0.2">
      <c r="B243" s="2"/>
    </row>
    <row r="244" spans="2:6" x14ac:dyDescent="0.2">
      <c r="B244" s="7" t="s">
        <v>2</v>
      </c>
    </row>
    <row r="245" spans="2:6" x14ac:dyDescent="0.2">
      <c r="B245" t="s">
        <v>3</v>
      </c>
      <c r="E245" s="8">
        <v>1177.08</v>
      </c>
      <c r="F245" s="8">
        <v>1179.96</v>
      </c>
    </row>
    <row r="246" spans="2:6" x14ac:dyDescent="0.2">
      <c r="B246" t="s">
        <v>4</v>
      </c>
      <c r="E246" s="8">
        <f>C240*C242</f>
        <v>317.02999999999997</v>
      </c>
      <c r="F246" s="8">
        <f>C240*D242</f>
        <v>317.87</v>
      </c>
    </row>
    <row r="247" spans="2:6" x14ac:dyDescent="0.2">
      <c r="B247" t="s">
        <v>5</v>
      </c>
      <c r="E247" s="8">
        <v>541.12</v>
      </c>
      <c r="F247" s="8">
        <v>542.45000000000005</v>
      </c>
    </row>
    <row r="248" spans="2:6" x14ac:dyDescent="0.2">
      <c r="B248" t="s">
        <v>6</v>
      </c>
      <c r="E248" s="8">
        <v>317.83</v>
      </c>
      <c r="F248" s="8">
        <v>318.61</v>
      </c>
    </row>
    <row r="249" spans="2:6" x14ac:dyDescent="0.2">
      <c r="B249" t="s">
        <v>7</v>
      </c>
      <c r="E249" s="8">
        <v>98.210000000000008</v>
      </c>
      <c r="F249" s="8">
        <v>98.45</v>
      </c>
    </row>
    <row r="250" spans="2:6" x14ac:dyDescent="0.2">
      <c r="B250" t="s">
        <v>8</v>
      </c>
      <c r="E250" s="8">
        <v>22.94</v>
      </c>
      <c r="F250" s="8">
        <v>23</v>
      </c>
    </row>
    <row r="251" spans="2:6" x14ac:dyDescent="0.2">
      <c r="B251" t="s">
        <v>9</v>
      </c>
      <c r="E251" s="8">
        <v>380.84</v>
      </c>
      <c r="F251" s="8">
        <v>381.77</v>
      </c>
    </row>
    <row r="252" spans="2:6" ht="14.25" x14ac:dyDescent="0.2">
      <c r="B252" s="9"/>
      <c r="E252" s="10">
        <f>SUM(E245:E251)</f>
        <v>2855.05</v>
      </c>
      <c r="F252" s="10">
        <f>SUM(F245:F251)</f>
        <v>2862.1099999999997</v>
      </c>
    </row>
    <row r="254" spans="2:6" x14ac:dyDescent="0.2">
      <c r="B254" s="7" t="s">
        <v>10</v>
      </c>
    </row>
    <row r="255" spans="2:6" x14ac:dyDescent="0.2">
      <c r="B255" s="11" t="s">
        <v>62</v>
      </c>
      <c r="C255" s="12">
        <v>27.95</v>
      </c>
      <c r="D255" s="86">
        <v>28.02</v>
      </c>
    </row>
    <row r="257" spans="2:6" x14ac:dyDescent="0.2">
      <c r="B257" t="s">
        <v>3</v>
      </c>
      <c r="E257" s="8">
        <v>726.35</v>
      </c>
      <c r="F257" s="8">
        <v>728.13</v>
      </c>
    </row>
    <row r="258" spans="2:6" x14ac:dyDescent="0.2">
      <c r="B258" t="s">
        <v>4</v>
      </c>
      <c r="E258" s="8">
        <f>C240*C255</f>
        <v>195.65</v>
      </c>
      <c r="F258" s="8">
        <f>C240*D255</f>
        <v>196.14</v>
      </c>
    </row>
    <row r="259" spans="2:6" x14ac:dyDescent="0.2">
      <c r="B259" t="s">
        <v>5</v>
      </c>
      <c r="E259" s="8">
        <v>541.12</v>
      </c>
      <c r="F259" s="8">
        <v>542.45000000000005</v>
      </c>
    </row>
    <row r="260" spans="2:6" x14ac:dyDescent="0.2">
      <c r="B260" t="s">
        <v>6</v>
      </c>
      <c r="E260" s="8">
        <v>317.83</v>
      </c>
      <c r="F260" s="8">
        <v>318.61</v>
      </c>
    </row>
    <row r="261" spans="2:6" x14ac:dyDescent="0.2">
      <c r="B261" t="s">
        <v>7</v>
      </c>
      <c r="E261" s="8">
        <v>98.210000000000008</v>
      </c>
      <c r="F261" s="8">
        <v>98.45</v>
      </c>
    </row>
    <row r="262" spans="2:6" ht="14.25" x14ac:dyDescent="0.2">
      <c r="B262" s="9"/>
      <c r="E262" s="13">
        <f>SUM(E257:E261)</f>
        <v>1879.1599999999999</v>
      </c>
      <c r="F262" s="13">
        <f>SUM(F257:F261)</f>
        <v>1883.78</v>
      </c>
    </row>
    <row r="264" spans="2:6" x14ac:dyDescent="0.2">
      <c r="B264" s="14" t="s">
        <v>12</v>
      </c>
    </row>
    <row r="265" spans="2:6" x14ac:dyDescent="0.2">
      <c r="B265" t="s">
        <v>13</v>
      </c>
      <c r="E265" s="8">
        <v>40.809999999999995</v>
      </c>
      <c r="F265" s="37">
        <v>40.909999999999997</v>
      </c>
    </row>
    <row r="266" spans="2:6" x14ac:dyDescent="0.2">
      <c r="B266" t="s">
        <v>14</v>
      </c>
      <c r="E266" s="8">
        <v>97.820000000000007</v>
      </c>
      <c r="F266" s="37">
        <v>98.06</v>
      </c>
    </row>
    <row r="267" spans="2:6" x14ac:dyDescent="0.2">
      <c r="B267" t="s">
        <v>15</v>
      </c>
      <c r="E267" s="8">
        <v>102.05000000000001</v>
      </c>
      <c r="F267" s="37">
        <v>102.30000000000001</v>
      </c>
    </row>
    <row r="268" spans="2:6" x14ac:dyDescent="0.2">
      <c r="B268" t="s">
        <v>16</v>
      </c>
      <c r="E268" s="8">
        <v>139.75</v>
      </c>
      <c r="F268" s="37">
        <v>140.09</v>
      </c>
    </row>
    <row r="270" spans="2:6" x14ac:dyDescent="0.2">
      <c r="B270" s="14" t="s">
        <v>17</v>
      </c>
    </row>
    <row r="271" spans="2:6" x14ac:dyDescent="0.2">
      <c r="B271" t="s">
        <v>18</v>
      </c>
      <c r="E271" s="8">
        <v>59.72</v>
      </c>
      <c r="F271" s="37">
        <v>59.86</v>
      </c>
    </row>
    <row r="272" spans="2:6" x14ac:dyDescent="0.2">
      <c r="B272" t="s">
        <v>19</v>
      </c>
      <c r="E272" s="8">
        <v>19.930000000000003</v>
      </c>
      <c r="F272" s="37">
        <v>19.98</v>
      </c>
    </row>
    <row r="273" spans="2:9" x14ac:dyDescent="0.2">
      <c r="B273" t="s">
        <v>20</v>
      </c>
      <c r="E273" s="8">
        <v>74.650000000000006</v>
      </c>
      <c r="F273" s="37">
        <v>74.83</v>
      </c>
    </row>
    <row r="274" spans="2:9" x14ac:dyDescent="0.2">
      <c r="B274" t="s">
        <v>21</v>
      </c>
      <c r="E274" s="8">
        <v>24.91</v>
      </c>
      <c r="F274" s="37">
        <v>24.970000000000002</v>
      </c>
    </row>
    <row r="275" spans="2:9" ht="13.5" thickBot="1" x14ac:dyDescent="0.25"/>
    <row r="276" spans="2:9" ht="16.5" thickTop="1" thickBot="1" x14ac:dyDescent="0.3">
      <c r="B276" s="5" t="s">
        <v>76</v>
      </c>
      <c r="E276" s="15">
        <f>12*E252+2*E262</f>
        <v>38018.920000000006</v>
      </c>
      <c r="F276" s="15">
        <f>6*E252+6*F252+E262+F262</f>
        <v>38065.899999999994</v>
      </c>
    </row>
    <row r="277" spans="2:9" ht="23.25" thickTop="1" x14ac:dyDescent="0.2">
      <c r="B277" s="16" t="s">
        <v>23</v>
      </c>
    </row>
    <row r="279" spans="2:9" x14ac:dyDescent="0.2">
      <c r="B279" s="17"/>
      <c r="C279" s="17"/>
      <c r="D279" s="17"/>
      <c r="E279" s="17"/>
      <c r="F279" s="17"/>
      <c r="G279" s="17"/>
      <c r="H279" s="17"/>
      <c r="I279" s="17"/>
    </row>
    <row r="283" spans="2:9" ht="22.5" customHeight="1" x14ac:dyDescent="0.3">
      <c r="B283" s="81" t="s">
        <v>71</v>
      </c>
      <c r="C283" s="82"/>
    </row>
    <row r="285" spans="2:9" x14ac:dyDescent="0.2">
      <c r="B285" s="2" t="s">
        <v>0</v>
      </c>
      <c r="C285" s="3">
        <v>10</v>
      </c>
      <c r="E285" s="84" t="s">
        <v>74</v>
      </c>
      <c r="F285" s="84" t="s">
        <v>73</v>
      </c>
    </row>
    <row r="286" spans="2:9" x14ac:dyDescent="0.2">
      <c r="B286" s="2"/>
      <c r="C286" s="4"/>
    </row>
    <row r="287" spans="2:9" x14ac:dyDescent="0.2">
      <c r="B287" s="5" t="s">
        <v>1</v>
      </c>
      <c r="C287" s="6">
        <v>44.18</v>
      </c>
      <c r="D287" s="85">
        <v>44.29</v>
      </c>
    </row>
    <row r="288" spans="2:9" x14ac:dyDescent="0.2">
      <c r="B288" s="2"/>
    </row>
    <row r="289" spans="2:6" x14ac:dyDescent="0.2">
      <c r="B289" s="7" t="s">
        <v>2</v>
      </c>
    </row>
    <row r="290" spans="2:6" x14ac:dyDescent="0.2">
      <c r="B290" t="s">
        <v>3</v>
      </c>
      <c r="E290" s="88">
        <v>1148.3399999999999</v>
      </c>
      <c r="F290" s="37">
        <v>1151.1600000000001</v>
      </c>
    </row>
    <row r="291" spans="2:6" x14ac:dyDescent="0.2">
      <c r="B291" t="s">
        <v>4</v>
      </c>
      <c r="E291" s="88">
        <f>C285*C287</f>
        <v>441.8</v>
      </c>
      <c r="F291" s="37">
        <f>C285*D287</f>
        <v>442.9</v>
      </c>
    </row>
    <row r="292" spans="2:6" x14ac:dyDescent="0.2">
      <c r="B292" t="s">
        <v>5</v>
      </c>
      <c r="E292" s="88">
        <v>527.9</v>
      </c>
      <c r="F292" s="37">
        <v>529.20000000000005</v>
      </c>
    </row>
    <row r="293" spans="2:6" x14ac:dyDescent="0.2">
      <c r="B293" t="s">
        <v>6</v>
      </c>
      <c r="E293" s="88">
        <v>310.07</v>
      </c>
      <c r="F293" s="20">
        <v>310.83</v>
      </c>
    </row>
    <row r="294" spans="2:6" x14ac:dyDescent="0.2">
      <c r="B294" t="s">
        <v>7</v>
      </c>
      <c r="E294" s="88">
        <v>95.800000000000011</v>
      </c>
      <c r="F294" s="37">
        <v>96.04</v>
      </c>
    </row>
    <row r="295" spans="2:6" x14ac:dyDescent="0.2">
      <c r="B295" t="s">
        <v>8</v>
      </c>
      <c r="E295" s="88">
        <v>22.380000000000003</v>
      </c>
      <c r="F295" s="37">
        <v>22.430000000000003</v>
      </c>
    </row>
    <row r="296" spans="2:6" x14ac:dyDescent="0.2">
      <c r="B296" t="s">
        <v>9</v>
      </c>
      <c r="E296" s="88">
        <v>371.53999999999996</v>
      </c>
      <c r="F296" s="37">
        <v>372.45</v>
      </c>
    </row>
    <row r="297" spans="2:6" ht="14.25" x14ac:dyDescent="0.2">
      <c r="B297" s="9"/>
      <c r="E297" s="89">
        <f>SUM(E290:E296)</f>
        <v>2917.8300000000004</v>
      </c>
      <c r="F297" s="10">
        <f>SUM(F290:F296)</f>
        <v>2925.0099999999998</v>
      </c>
    </row>
    <row r="299" spans="2:6" x14ac:dyDescent="0.2">
      <c r="B299" s="7" t="s">
        <v>10</v>
      </c>
    </row>
    <row r="300" spans="2:6" x14ac:dyDescent="0.2">
      <c r="B300" s="11" t="s">
        <v>62</v>
      </c>
      <c r="C300" s="12">
        <v>27.26</v>
      </c>
      <c r="D300" s="86">
        <v>27.32</v>
      </c>
    </row>
    <row r="302" spans="2:6" x14ac:dyDescent="0.2">
      <c r="B302" t="s">
        <v>3</v>
      </c>
      <c r="E302" s="88">
        <v>708.61</v>
      </c>
      <c r="F302" s="37">
        <v>710.35</v>
      </c>
    </row>
    <row r="303" spans="2:6" x14ac:dyDescent="0.2">
      <c r="B303" t="s">
        <v>4</v>
      </c>
      <c r="E303" s="88">
        <f>C285*C300</f>
        <v>272.60000000000002</v>
      </c>
      <c r="F303" s="37">
        <f>C285*D300</f>
        <v>273.2</v>
      </c>
    </row>
    <row r="304" spans="2:6" x14ac:dyDescent="0.2">
      <c r="B304" t="s">
        <v>5</v>
      </c>
      <c r="E304" s="88">
        <v>527.9</v>
      </c>
      <c r="F304" s="37">
        <v>529.20000000000005</v>
      </c>
    </row>
    <row r="305" spans="2:6" x14ac:dyDescent="0.2">
      <c r="B305" t="s">
        <v>6</v>
      </c>
      <c r="E305" s="88">
        <v>310.07</v>
      </c>
      <c r="F305" s="20">
        <v>310.83</v>
      </c>
    </row>
    <row r="306" spans="2:6" x14ac:dyDescent="0.2">
      <c r="B306" t="s">
        <v>7</v>
      </c>
      <c r="E306" s="88">
        <v>95.800000000000011</v>
      </c>
      <c r="F306" s="37">
        <v>96.04</v>
      </c>
    </row>
    <row r="307" spans="2:6" ht="14.25" x14ac:dyDescent="0.2">
      <c r="B307" s="9"/>
      <c r="E307" s="90">
        <f>SUM(E302:E306)</f>
        <v>1914.98</v>
      </c>
      <c r="F307" s="13">
        <f>SUM(F302:F306)</f>
        <v>1919.62</v>
      </c>
    </row>
    <row r="309" spans="2:6" x14ac:dyDescent="0.2">
      <c r="B309" s="14" t="s">
        <v>12</v>
      </c>
    </row>
    <row r="310" spans="2:6" x14ac:dyDescent="0.2">
      <c r="B310" t="s">
        <v>13</v>
      </c>
      <c r="E310" s="88">
        <v>39.809999999999995</v>
      </c>
      <c r="F310" s="37">
        <v>39.909999999999997</v>
      </c>
    </row>
    <row r="311" spans="2:6" x14ac:dyDescent="0.2">
      <c r="B311" t="s">
        <v>14</v>
      </c>
      <c r="E311" s="88">
        <v>95.43</v>
      </c>
      <c r="F311" s="37">
        <v>95.660000000000011</v>
      </c>
    </row>
    <row r="312" spans="2:6" x14ac:dyDescent="0.2">
      <c r="B312" t="s">
        <v>15</v>
      </c>
      <c r="E312" s="88">
        <v>99.56</v>
      </c>
      <c r="F312" s="37">
        <v>99.800000000000011</v>
      </c>
    </row>
    <row r="313" spans="2:6" x14ac:dyDescent="0.2">
      <c r="B313" t="s">
        <v>16</v>
      </c>
      <c r="E313" s="88">
        <v>136.32999999999998</v>
      </c>
      <c r="F313" s="37">
        <v>136.66999999999999</v>
      </c>
    </row>
    <row r="314" spans="2:6" x14ac:dyDescent="0.2">
      <c r="F314" s="37"/>
    </row>
    <row r="315" spans="2:6" x14ac:dyDescent="0.2">
      <c r="B315" s="14" t="s">
        <v>17</v>
      </c>
      <c r="F315" s="37"/>
    </row>
    <row r="316" spans="2:6" x14ac:dyDescent="0.2">
      <c r="B316" t="s">
        <v>18</v>
      </c>
      <c r="E316" s="88">
        <v>58.26</v>
      </c>
      <c r="F316" s="37">
        <v>58.4</v>
      </c>
    </row>
    <row r="317" spans="2:6" x14ac:dyDescent="0.2">
      <c r="B317" t="s">
        <v>19</v>
      </c>
      <c r="E317" s="88">
        <v>19.440000000000001</v>
      </c>
      <c r="F317" s="37">
        <v>19.490000000000002</v>
      </c>
    </row>
    <row r="318" spans="2:6" x14ac:dyDescent="0.2">
      <c r="B318" t="s">
        <v>20</v>
      </c>
      <c r="E318" s="88">
        <v>72.820000000000007</v>
      </c>
      <c r="F318" s="37">
        <v>73</v>
      </c>
    </row>
    <row r="319" spans="2:6" x14ac:dyDescent="0.2">
      <c r="B319" t="s">
        <v>21</v>
      </c>
      <c r="E319" s="88">
        <v>24.3</v>
      </c>
      <c r="F319" s="37">
        <v>24.360000000000003</v>
      </c>
    </row>
    <row r="320" spans="2:6" ht="13.5" thickBot="1" x14ac:dyDescent="0.25"/>
    <row r="321" spans="2:9" ht="16.5" thickTop="1" thickBot="1" x14ac:dyDescent="0.3">
      <c r="B321" s="5" t="s">
        <v>72</v>
      </c>
      <c r="E321" s="15">
        <f>8*E297+1*E307+4*F297+1*F307</f>
        <v>38877.280000000006</v>
      </c>
    </row>
    <row r="322" spans="2:9" ht="23.25" thickTop="1" x14ac:dyDescent="0.2">
      <c r="B322" s="16" t="s">
        <v>23</v>
      </c>
    </row>
    <row r="324" spans="2:9" x14ac:dyDescent="0.2">
      <c r="B324" s="17"/>
      <c r="C324" s="17"/>
      <c r="D324" s="17"/>
      <c r="E324" s="17"/>
      <c r="F324" s="17"/>
      <c r="G324" s="17"/>
      <c r="H324" s="17"/>
      <c r="I324" s="17"/>
    </row>
    <row r="329" spans="2:9" ht="22.5" customHeight="1" x14ac:dyDescent="0.3">
      <c r="B329" s="81" t="s">
        <v>69</v>
      </c>
      <c r="C329" s="82"/>
    </row>
    <row r="331" spans="2:9" x14ac:dyDescent="0.2">
      <c r="B331" s="2" t="s">
        <v>0</v>
      </c>
      <c r="C331" s="3">
        <v>10</v>
      </c>
    </row>
    <row r="332" spans="2:9" x14ac:dyDescent="0.2">
      <c r="B332" s="2"/>
      <c r="C332" s="4"/>
    </row>
    <row r="333" spans="2:9" x14ac:dyDescent="0.2">
      <c r="B333" s="5" t="s">
        <v>1</v>
      </c>
      <c r="C333" s="6">
        <v>43.519999999999996</v>
      </c>
    </row>
    <row r="334" spans="2:9" x14ac:dyDescent="0.2">
      <c r="B334" s="2"/>
    </row>
    <row r="335" spans="2:9" x14ac:dyDescent="0.2">
      <c r="B335" s="7" t="s">
        <v>2</v>
      </c>
    </row>
    <row r="336" spans="2:9" x14ac:dyDescent="0.2">
      <c r="B336" t="s">
        <v>3</v>
      </c>
      <c r="E336" s="8">
        <v>1177.08</v>
      </c>
    </row>
    <row r="337" spans="2:6" x14ac:dyDescent="0.2">
      <c r="B337" t="s">
        <v>4</v>
      </c>
      <c r="E337" s="8">
        <f>C331*C333</f>
        <v>435.19999999999993</v>
      </c>
    </row>
    <row r="338" spans="2:6" x14ac:dyDescent="0.2">
      <c r="B338" t="s">
        <v>5</v>
      </c>
      <c r="E338" s="8">
        <v>520.09</v>
      </c>
    </row>
    <row r="339" spans="2:6" x14ac:dyDescent="0.2">
      <c r="B339" t="s">
        <v>6</v>
      </c>
      <c r="E339" s="8">
        <v>305.48</v>
      </c>
    </row>
    <row r="340" spans="2:6" x14ac:dyDescent="0.2">
      <c r="B340" t="s">
        <v>7</v>
      </c>
      <c r="E340" s="8">
        <v>94.38000000000001</v>
      </c>
      <c r="F340" s="26"/>
    </row>
    <row r="341" spans="2:6" x14ac:dyDescent="0.2">
      <c r="B341" t="s">
        <v>8</v>
      </c>
      <c r="E341" s="8">
        <v>22.040000000000003</v>
      </c>
    </row>
    <row r="342" spans="2:6" x14ac:dyDescent="0.2">
      <c r="B342" t="s">
        <v>9</v>
      </c>
      <c r="E342" s="8">
        <v>366.03999999999996</v>
      </c>
    </row>
    <row r="343" spans="2:6" ht="14.25" x14ac:dyDescent="0.2">
      <c r="B343" s="9"/>
      <c r="E343" s="10">
        <f>SUM(E336:E342)</f>
        <v>2920.31</v>
      </c>
    </row>
    <row r="345" spans="2:6" x14ac:dyDescent="0.2">
      <c r="B345" s="7" t="s">
        <v>10</v>
      </c>
    </row>
    <row r="346" spans="2:6" x14ac:dyDescent="0.2">
      <c r="B346" s="11" t="s">
        <v>62</v>
      </c>
      <c r="C346" s="12">
        <v>26.85</v>
      </c>
    </row>
    <row r="348" spans="2:6" x14ac:dyDescent="0.2">
      <c r="B348" t="s">
        <v>3</v>
      </c>
      <c r="E348" s="8">
        <v>698.13</v>
      </c>
    </row>
    <row r="349" spans="2:6" x14ac:dyDescent="0.2">
      <c r="B349" t="s">
        <v>4</v>
      </c>
      <c r="E349" s="8">
        <f>C331*C346</f>
        <v>268.5</v>
      </c>
    </row>
    <row r="350" spans="2:6" x14ac:dyDescent="0.2">
      <c r="B350" t="s">
        <v>5</v>
      </c>
      <c r="E350" s="8">
        <v>520.09</v>
      </c>
    </row>
    <row r="351" spans="2:6" x14ac:dyDescent="0.2">
      <c r="B351" t="s">
        <v>6</v>
      </c>
      <c r="E351" s="8">
        <v>305.48</v>
      </c>
    </row>
    <row r="352" spans="2:6" x14ac:dyDescent="0.2">
      <c r="B352" t="s">
        <v>7</v>
      </c>
      <c r="E352" s="8">
        <v>94.38000000000001</v>
      </c>
    </row>
    <row r="353" spans="2:5" ht="14.25" x14ac:dyDescent="0.2">
      <c r="B353" s="9"/>
      <c r="E353" s="13">
        <f>SUM(E348:E352)</f>
        <v>1886.5800000000002</v>
      </c>
    </row>
    <row r="355" spans="2:5" x14ac:dyDescent="0.2">
      <c r="B355" s="14" t="s">
        <v>12</v>
      </c>
    </row>
    <row r="356" spans="2:5" x14ac:dyDescent="0.2">
      <c r="B356" t="s">
        <v>13</v>
      </c>
      <c r="E356" s="8">
        <v>39.22</v>
      </c>
    </row>
    <row r="357" spans="2:5" x14ac:dyDescent="0.2">
      <c r="B357" t="s">
        <v>14</v>
      </c>
      <c r="E357" s="8">
        <v>94.01</v>
      </c>
    </row>
    <row r="358" spans="2:5" x14ac:dyDescent="0.2">
      <c r="B358" t="s">
        <v>15</v>
      </c>
      <c r="E358" s="8">
        <v>98.08</v>
      </c>
    </row>
    <row r="359" spans="2:5" x14ac:dyDescent="0.2">
      <c r="B359" t="s">
        <v>16</v>
      </c>
      <c r="E359" s="8">
        <v>134.31</v>
      </c>
    </row>
    <row r="361" spans="2:5" x14ac:dyDescent="0.2">
      <c r="B361" s="14" t="s">
        <v>17</v>
      </c>
    </row>
    <row r="362" spans="2:5" x14ac:dyDescent="0.2">
      <c r="B362" t="s">
        <v>18</v>
      </c>
      <c r="E362" s="8">
        <v>57.39</v>
      </c>
    </row>
    <row r="363" spans="2:5" x14ac:dyDescent="0.2">
      <c r="B363" t="s">
        <v>19</v>
      </c>
      <c r="E363" s="8">
        <v>19.150000000000002</v>
      </c>
    </row>
    <row r="364" spans="2:5" x14ac:dyDescent="0.2">
      <c r="B364" t="s">
        <v>20</v>
      </c>
      <c r="E364" s="8">
        <v>71.740000000000009</v>
      </c>
    </row>
    <row r="365" spans="2:5" x14ac:dyDescent="0.2">
      <c r="B365" t="s">
        <v>21</v>
      </c>
      <c r="E365" s="8">
        <v>23.94</v>
      </c>
    </row>
    <row r="366" spans="2:5" ht="13.5" thickBot="1" x14ac:dyDescent="0.25"/>
    <row r="367" spans="2:5" ht="16.5" thickTop="1" thickBot="1" x14ac:dyDescent="0.3">
      <c r="B367" s="5" t="s">
        <v>70</v>
      </c>
      <c r="E367" s="15">
        <f>12*E343+2*E353</f>
        <v>38816.880000000005</v>
      </c>
    </row>
    <row r="368" spans="2:5" ht="23.25" thickTop="1" x14ac:dyDescent="0.2">
      <c r="B368" s="16" t="s">
        <v>23</v>
      </c>
    </row>
    <row r="370" spans="2:9" x14ac:dyDescent="0.2">
      <c r="B370" s="17"/>
      <c r="C370" s="17"/>
      <c r="D370" s="17"/>
      <c r="E370" s="17"/>
      <c r="F370" s="17"/>
      <c r="G370" s="17"/>
      <c r="H370" s="17"/>
      <c r="I370" s="17"/>
    </row>
    <row r="372" spans="2:9" ht="22.5" customHeight="1" x14ac:dyDescent="0.3">
      <c r="B372" s="81" t="s">
        <v>65</v>
      </c>
      <c r="C372" s="83"/>
    </row>
    <row r="374" spans="2:9" x14ac:dyDescent="0.2">
      <c r="B374" s="2" t="s">
        <v>0</v>
      </c>
      <c r="C374" s="3">
        <v>10</v>
      </c>
    </row>
    <row r="375" spans="2:9" x14ac:dyDescent="0.2">
      <c r="B375" s="2"/>
      <c r="C375" s="4"/>
    </row>
    <row r="376" spans="2:9" x14ac:dyDescent="0.2">
      <c r="B376" s="5" t="s">
        <v>1</v>
      </c>
      <c r="C376" s="6">
        <v>43.08</v>
      </c>
    </row>
    <row r="377" spans="2:9" x14ac:dyDescent="0.2">
      <c r="B377" s="2"/>
    </row>
    <row r="378" spans="2:9" x14ac:dyDescent="0.2">
      <c r="B378" s="7" t="s">
        <v>2</v>
      </c>
    </row>
    <row r="379" spans="2:9" x14ac:dyDescent="0.2">
      <c r="B379" t="s">
        <v>3</v>
      </c>
      <c r="E379" s="8">
        <v>1120.1500000000001</v>
      </c>
    </row>
    <row r="380" spans="2:9" x14ac:dyDescent="0.2">
      <c r="B380" t="s">
        <v>4</v>
      </c>
      <c r="E380" s="8">
        <f>C374*C376</f>
        <v>430.79999999999995</v>
      </c>
    </row>
    <row r="381" spans="2:9" x14ac:dyDescent="0.2">
      <c r="B381" t="s">
        <v>5</v>
      </c>
      <c r="E381" s="8">
        <v>514.93999999999994</v>
      </c>
    </row>
    <row r="382" spans="2:9" x14ac:dyDescent="0.2">
      <c r="B382" t="s">
        <v>6</v>
      </c>
      <c r="E382" s="8">
        <v>302.45</v>
      </c>
    </row>
    <row r="383" spans="2:9" x14ac:dyDescent="0.2">
      <c r="B383" t="s">
        <v>7</v>
      </c>
      <c r="E383" s="8">
        <v>93.440000000000012</v>
      </c>
    </row>
    <row r="384" spans="2:9" x14ac:dyDescent="0.2">
      <c r="B384" t="s">
        <v>8</v>
      </c>
      <c r="E384" s="8">
        <v>21.82</v>
      </c>
    </row>
    <row r="385" spans="2:5" x14ac:dyDescent="0.2">
      <c r="B385" t="s">
        <v>9</v>
      </c>
      <c r="E385" s="8">
        <v>362.40999999999997</v>
      </c>
    </row>
    <row r="386" spans="2:5" ht="14.25" x14ac:dyDescent="0.2">
      <c r="B386" s="9"/>
      <c r="E386" s="10">
        <f>SUM(E379:E385)</f>
        <v>2846.0099999999998</v>
      </c>
    </row>
    <row r="388" spans="2:5" x14ac:dyDescent="0.2">
      <c r="B388" s="7" t="s">
        <v>10</v>
      </c>
    </row>
    <row r="389" spans="2:5" x14ac:dyDescent="0.2">
      <c r="B389" s="11" t="s">
        <v>11</v>
      </c>
      <c r="C389" s="12">
        <v>26.580000000000002</v>
      </c>
    </row>
    <row r="391" spans="2:5" x14ac:dyDescent="0.2">
      <c r="B391" t="s">
        <v>3</v>
      </c>
      <c r="E391" s="8">
        <v>691.21</v>
      </c>
    </row>
    <row r="392" spans="2:5" x14ac:dyDescent="0.2">
      <c r="B392" t="s">
        <v>4</v>
      </c>
      <c r="E392" s="8">
        <f>C374*C389</f>
        <v>265.8</v>
      </c>
    </row>
    <row r="393" spans="2:5" x14ac:dyDescent="0.2">
      <c r="B393" t="s">
        <v>5</v>
      </c>
      <c r="E393" s="8">
        <v>514.93999999999994</v>
      </c>
    </row>
    <row r="394" spans="2:5" x14ac:dyDescent="0.2">
      <c r="B394" t="s">
        <v>6</v>
      </c>
      <c r="E394" s="8">
        <v>302.45</v>
      </c>
    </row>
    <row r="395" spans="2:5" x14ac:dyDescent="0.2">
      <c r="B395" t="s">
        <v>7</v>
      </c>
      <c r="E395" s="8">
        <v>93.440000000000012</v>
      </c>
    </row>
    <row r="396" spans="2:5" ht="14.25" x14ac:dyDescent="0.2">
      <c r="B396" s="9"/>
      <c r="E396" s="13">
        <f>SUM(E391:E395)</f>
        <v>1867.84</v>
      </c>
    </row>
    <row r="398" spans="2:5" x14ac:dyDescent="0.2">
      <c r="B398" s="14" t="s">
        <v>12</v>
      </c>
    </row>
    <row r="399" spans="2:5" x14ac:dyDescent="0.2">
      <c r="B399" t="s">
        <v>13</v>
      </c>
      <c r="E399" s="8">
        <v>38.83</v>
      </c>
    </row>
    <row r="400" spans="2:5" x14ac:dyDescent="0.2">
      <c r="B400" t="s">
        <v>14</v>
      </c>
      <c r="E400" s="8">
        <v>93.070000000000007</v>
      </c>
    </row>
    <row r="401" spans="2:9" x14ac:dyDescent="0.2">
      <c r="B401" t="s">
        <v>15</v>
      </c>
      <c r="E401" s="8">
        <v>97.100000000000009</v>
      </c>
    </row>
    <row r="402" spans="2:9" x14ac:dyDescent="0.2">
      <c r="B402" t="s">
        <v>16</v>
      </c>
      <c r="E402" s="8">
        <v>132.97999999999999</v>
      </c>
    </row>
    <row r="404" spans="2:9" x14ac:dyDescent="0.2">
      <c r="B404" s="14" t="s">
        <v>17</v>
      </c>
    </row>
    <row r="405" spans="2:9" x14ac:dyDescent="0.2">
      <c r="B405" t="s">
        <v>18</v>
      </c>
      <c r="E405" s="8">
        <v>56.82</v>
      </c>
    </row>
    <row r="406" spans="2:9" x14ac:dyDescent="0.2">
      <c r="B406" t="s">
        <v>19</v>
      </c>
      <c r="E406" s="8">
        <v>18.96</v>
      </c>
    </row>
    <row r="407" spans="2:9" x14ac:dyDescent="0.2">
      <c r="B407" t="s">
        <v>20</v>
      </c>
      <c r="E407" s="8">
        <v>71.02000000000001</v>
      </c>
    </row>
    <row r="408" spans="2:9" x14ac:dyDescent="0.2">
      <c r="B408" t="s">
        <v>21</v>
      </c>
      <c r="E408" s="8">
        <v>23.700000000000003</v>
      </c>
    </row>
    <row r="409" spans="2:9" ht="13.5" thickBot="1" x14ac:dyDescent="0.25"/>
    <row r="410" spans="2:9" ht="16.5" thickTop="1" thickBot="1" x14ac:dyDescent="0.3">
      <c r="B410" s="5" t="s">
        <v>67</v>
      </c>
      <c r="E410" s="15">
        <f>12*E386+2*E396</f>
        <v>37887.799999999996</v>
      </c>
    </row>
    <row r="411" spans="2:9" ht="23.25" thickTop="1" x14ac:dyDescent="0.2">
      <c r="B411" s="16" t="s">
        <v>23</v>
      </c>
    </row>
    <row r="413" spans="2:9" x14ac:dyDescent="0.2">
      <c r="B413" s="17"/>
      <c r="C413" s="17"/>
      <c r="D413" s="17"/>
      <c r="E413" s="17"/>
      <c r="F413" s="17"/>
      <c r="G413" s="17"/>
      <c r="H413" s="17"/>
      <c r="I413" s="17"/>
    </row>
    <row r="415" spans="2:9" ht="22.5" customHeight="1" x14ac:dyDescent="0.3">
      <c r="B415" s="1" t="s">
        <v>66</v>
      </c>
    </row>
    <row r="417" spans="2:5" x14ac:dyDescent="0.2">
      <c r="B417" s="2" t="s">
        <v>0</v>
      </c>
      <c r="C417" s="3">
        <v>10</v>
      </c>
    </row>
    <row r="418" spans="2:5" x14ac:dyDescent="0.2">
      <c r="B418" s="2"/>
      <c r="C418" s="4"/>
    </row>
    <row r="419" spans="2:5" x14ac:dyDescent="0.2">
      <c r="B419" s="5" t="s">
        <v>1</v>
      </c>
      <c r="C419" s="6">
        <v>42.65</v>
      </c>
    </row>
    <row r="420" spans="2:5" x14ac:dyDescent="0.2">
      <c r="B420" s="2"/>
    </row>
    <row r="421" spans="2:5" x14ac:dyDescent="0.2">
      <c r="B421" s="7" t="s">
        <v>2</v>
      </c>
    </row>
    <row r="422" spans="2:5" x14ac:dyDescent="0.2">
      <c r="B422" t="s">
        <v>3</v>
      </c>
      <c r="E422" s="8">
        <v>1109.05</v>
      </c>
    </row>
    <row r="423" spans="2:5" x14ac:dyDescent="0.2">
      <c r="B423" t="s">
        <v>4</v>
      </c>
      <c r="E423" s="8">
        <f>C417*C419</f>
        <v>426.5</v>
      </c>
    </row>
    <row r="424" spans="2:5" x14ac:dyDescent="0.2">
      <c r="B424" t="s">
        <v>5</v>
      </c>
      <c r="E424" s="8">
        <v>509.84</v>
      </c>
    </row>
    <row r="425" spans="2:5" x14ac:dyDescent="0.2">
      <c r="B425" t="s">
        <v>6</v>
      </c>
      <c r="E425" s="8">
        <v>299.45</v>
      </c>
    </row>
    <row r="426" spans="2:5" x14ac:dyDescent="0.2">
      <c r="B426" t="s">
        <v>7</v>
      </c>
      <c r="E426" s="8">
        <v>92.51</v>
      </c>
    </row>
    <row r="427" spans="2:5" x14ac:dyDescent="0.2">
      <c r="B427" t="s">
        <v>8</v>
      </c>
      <c r="E427" s="8">
        <v>21.6</v>
      </c>
    </row>
    <row r="428" spans="2:5" x14ac:dyDescent="0.2">
      <c r="B428" t="s">
        <v>9</v>
      </c>
      <c r="E428" s="8">
        <v>358.82</v>
      </c>
    </row>
    <row r="429" spans="2:5" ht="14.25" x14ac:dyDescent="0.2">
      <c r="B429" s="9"/>
      <c r="E429" s="10">
        <f>SUM(E422:E428)</f>
        <v>2817.77</v>
      </c>
    </row>
    <row r="431" spans="2:5" x14ac:dyDescent="0.2">
      <c r="B431" s="7" t="s">
        <v>10</v>
      </c>
    </row>
    <row r="432" spans="2:5" x14ac:dyDescent="0.2">
      <c r="B432" s="11" t="s">
        <v>11</v>
      </c>
      <c r="C432" s="12">
        <v>26.31</v>
      </c>
    </row>
    <row r="434" spans="2:5" x14ac:dyDescent="0.2">
      <c r="B434" t="s">
        <v>3</v>
      </c>
      <c r="E434" s="8">
        <v>684.36</v>
      </c>
    </row>
    <row r="435" spans="2:5" x14ac:dyDescent="0.2">
      <c r="B435" t="s">
        <v>4</v>
      </c>
      <c r="E435" s="8">
        <f>C417*C432</f>
        <v>263.09999999999997</v>
      </c>
    </row>
    <row r="436" spans="2:5" x14ac:dyDescent="0.2">
      <c r="B436" t="s">
        <v>5</v>
      </c>
      <c r="E436" s="8">
        <v>509.84</v>
      </c>
    </row>
    <row r="437" spans="2:5" x14ac:dyDescent="0.2">
      <c r="B437" t="s">
        <v>6</v>
      </c>
      <c r="E437" s="8">
        <v>299.45</v>
      </c>
    </row>
    <row r="438" spans="2:5" x14ac:dyDescent="0.2">
      <c r="B438" t="s">
        <v>7</v>
      </c>
      <c r="E438" s="8">
        <v>92.51</v>
      </c>
    </row>
    <row r="439" spans="2:5" ht="14.25" x14ac:dyDescent="0.2">
      <c r="B439" s="9"/>
      <c r="E439" s="13">
        <f>SUM(E434:E438)</f>
        <v>1849.26</v>
      </c>
    </row>
    <row r="441" spans="2:5" x14ac:dyDescent="0.2">
      <c r="B441" s="14" t="s">
        <v>12</v>
      </c>
    </row>
    <row r="442" spans="2:5" x14ac:dyDescent="0.2">
      <c r="B442" t="s">
        <v>13</v>
      </c>
      <c r="E442" s="8">
        <v>38.44</v>
      </c>
    </row>
    <row r="443" spans="2:5" x14ac:dyDescent="0.2">
      <c r="B443" t="s">
        <v>14</v>
      </c>
      <c r="E443" s="8">
        <v>92.14</v>
      </c>
    </row>
    <row r="444" spans="2:5" x14ac:dyDescent="0.2">
      <c r="B444" t="s">
        <v>15</v>
      </c>
      <c r="E444" s="8">
        <v>96.13</v>
      </c>
    </row>
    <row r="445" spans="2:5" x14ac:dyDescent="0.2">
      <c r="B445" t="s">
        <v>16</v>
      </c>
      <c r="E445" s="8">
        <v>131.66</v>
      </c>
    </row>
    <row r="447" spans="2:5" x14ac:dyDescent="0.2">
      <c r="B447" s="14" t="s">
        <v>17</v>
      </c>
    </row>
    <row r="448" spans="2:5" x14ac:dyDescent="0.2">
      <c r="B448" t="s">
        <v>18</v>
      </c>
      <c r="E448" s="8">
        <v>56.25</v>
      </c>
    </row>
    <row r="449" spans="2:9" x14ac:dyDescent="0.2">
      <c r="B449" t="s">
        <v>19</v>
      </c>
      <c r="E449" s="8">
        <v>18.77</v>
      </c>
    </row>
    <row r="450" spans="2:9" x14ac:dyDescent="0.2">
      <c r="B450" t="s">
        <v>20</v>
      </c>
      <c r="E450" s="8">
        <v>70.31</v>
      </c>
    </row>
    <row r="451" spans="2:9" x14ac:dyDescent="0.2">
      <c r="B451" t="s">
        <v>21</v>
      </c>
      <c r="E451" s="8">
        <v>23.46</v>
      </c>
    </row>
    <row r="452" spans="2:9" ht="13.5" thickBot="1" x14ac:dyDescent="0.25"/>
    <row r="453" spans="2:9" ht="16.5" thickTop="1" thickBot="1" x14ac:dyDescent="0.3">
      <c r="B453" s="5" t="s">
        <v>68</v>
      </c>
      <c r="E453" s="15">
        <f>12*E429+2*E439</f>
        <v>37511.759999999995</v>
      </c>
    </row>
    <row r="454" spans="2:9" ht="23.25" thickTop="1" x14ac:dyDescent="0.2">
      <c r="B454" s="16" t="s">
        <v>23</v>
      </c>
    </row>
    <row r="456" spans="2:9" x14ac:dyDescent="0.2">
      <c r="B456" s="17"/>
      <c r="C456" s="17"/>
      <c r="D456" s="17"/>
      <c r="E456" s="17"/>
      <c r="F456" s="17"/>
      <c r="G456" s="17"/>
      <c r="H456" s="17"/>
      <c r="I456" s="17"/>
    </row>
    <row r="458" spans="2:9" ht="20.25" x14ac:dyDescent="0.3">
      <c r="B458" s="1" t="s">
        <v>24</v>
      </c>
    </row>
    <row r="460" spans="2:9" x14ac:dyDescent="0.2">
      <c r="B460" s="2" t="s">
        <v>0</v>
      </c>
      <c r="C460" s="18">
        <v>9</v>
      </c>
    </row>
    <row r="461" spans="2:9" x14ac:dyDescent="0.2">
      <c r="B461" s="2"/>
      <c r="C461" s="4"/>
    </row>
    <row r="462" spans="2:9" x14ac:dyDescent="0.2">
      <c r="B462" s="5" t="s">
        <v>25</v>
      </c>
      <c r="C462" s="6">
        <v>42.65</v>
      </c>
    </row>
    <row r="463" spans="2:9" x14ac:dyDescent="0.2">
      <c r="B463" s="2"/>
    </row>
    <row r="464" spans="2:9" x14ac:dyDescent="0.2">
      <c r="B464" s="19" t="s">
        <v>2</v>
      </c>
      <c r="C464" s="20"/>
      <c r="D464" s="20"/>
      <c r="E464" s="21" t="s">
        <v>24</v>
      </c>
      <c r="F464" s="22"/>
      <c r="G464" s="20"/>
      <c r="H464" s="22"/>
      <c r="I464" s="22"/>
    </row>
    <row r="465" spans="2:9" x14ac:dyDescent="0.2">
      <c r="B465" t="s">
        <v>3</v>
      </c>
      <c r="E465" s="23">
        <v>1109.05</v>
      </c>
      <c r="F465" s="8"/>
      <c r="G465" s="24"/>
      <c r="H465" s="25"/>
      <c r="I465" s="26"/>
    </row>
    <row r="466" spans="2:9" x14ac:dyDescent="0.2">
      <c r="B466" t="s">
        <v>4</v>
      </c>
      <c r="E466" s="23">
        <f>C460*C462</f>
        <v>383.84999999999997</v>
      </c>
      <c r="F466" s="8"/>
      <c r="G466" s="24"/>
      <c r="H466" s="25"/>
      <c r="I466" s="26"/>
    </row>
    <row r="467" spans="2:9" x14ac:dyDescent="0.2">
      <c r="B467" t="s">
        <v>5</v>
      </c>
      <c r="E467" s="23">
        <v>509.84</v>
      </c>
      <c r="F467" s="8"/>
      <c r="G467" s="24"/>
      <c r="H467" s="25"/>
      <c r="I467" s="26"/>
    </row>
    <row r="468" spans="2:9" x14ac:dyDescent="0.2">
      <c r="B468" t="s">
        <v>6</v>
      </c>
      <c r="E468" s="23">
        <v>299.45</v>
      </c>
      <c r="F468" s="8"/>
      <c r="G468" s="24"/>
      <c r="H468" s="25"/>
      <c r="I468" s="26"/>
    </row>
    <row r="469" spans="2:9" x14ac:dyDescent="0.2">
      <c r="B469" t="s">
        <v>7</v>
      </c>
      <c r="E469" s="23">
        <v>92.51</v>
      </c>
      <c r="F469" s="8"/>
      <c r="G469" s="24"/>
      <c r="H469" s="25"/>
      <c r="I469" s="26"/>
    </row>
    <row r="470" spans="2:9" x14ac:dyDescent="0.2">
      <c r="B470" t="s">
        <v>8</v>
      </c>
      <c r="E470" s="23">
        <v>21.6</v>
      </c>
      <c r="F470" s="8"/>
      <c r="G470" s="24"/>
      <c r="H470" s="25"/>
      <c r="I470" s="26"/>
    </row>
    <row r="471" spans="2:9" x14ac:dyDescent="0.2">
      <c r="B471" t="s">
        <v>9</v>
      </c>
      <c r="E471" s="23">
        <v>358.82</v>
      </c>
      <c r="F471" s="8"/>
      <c r="G471" s="24"/>
      <c r="H471" s="25"/>
      <c r="I471" s="26"/>
    </row>
    <row r="472" spans="2:9" ht="15" x14ac:dyDescent="0.25">
      <c r="B472" s="9"/>
      <c r="C472" s="9"/>
      <c r="D472" s="9"/>
      <c r="E472" s="27">
        <f>SUM(E465:E471)</f>
        <v>2775.12</v>
      </c>
      <c r="F472" s="28"/>
      <c r="G472" s="29"/>
      <c r="H472" s="30"/>
      <c r="I472" s="30"/>
    </row>
    <row r="474" spans="2:9" x14ac:dyDescent="0.2">
      <c r="B474" s="5" t="s">
        <v>26</v>
      </c>
      <c r="C474" s="6">
        <v>26.31</v>
      </c>
      <c r="D474" s="5"/>
      <c r="E474" s="5" t="s">
        <v>27</v>
      </c>
      <c r="F474" s="6">
        <v>684.36</v>
      </c>
    </row>
    <row r="476" spans="2:9" x14ac:dyDescent="0.2">
      <c r="B476" s="31" t="s">
        <v>10</v>
      </c>
      <c r="D476" s="20"/>
      <c r="E476" s="32" t="s">
        <v>28</v>
      </c>
      <c r="F476" s="22" t="s">
        <v>29</v>
      </c>
      <c r="G476" s="22"/>
      <c r="H476" s="22"/>
      <c r="I476" s="22"/>
    </row>
    <row r="477" spans="2:9" x14ac:dyDescent="0.2">
      <c r="B477" t="s">
        <v>3</v>
      </c>
      <c r="E477" s="8">
        <v>684.36</v>
      </c>
      <c r="F477" s="33">
        <v>0</v>
      </c>
      <c r="H477" s="25"/>
      <c r="I477" s="26"/>
    </row>
    <row r="478" spans="2:9" x14ac:dyDescent="0.2">
      <c r="B478" t="s">
        <v>4</v>
      </c>
      <c r="E478" s="8">
        <f>C460*C474</f>
        <v>236.79</v>
      </c>
      <c r="F478" s="33">
        <v>0</v>
      </c>
      <c r="H478" s="25"/>
      <c r="I478" s="26"/>
    </row>
    <row r="479" spans="2:9" x14ac:dyDescent="0.2">
      <c r="B479" t="s">
        <v>5</v>
      </c>
      <c r="E479" s="8">
        <v>509.84</v>
      </c>
      <c r="F479" s="33">
        <v>0</v>
      </c>
      <c r="H479" s="25"/>
      <c r="I479" s="26"/>
    </row>
    <row r="480" spans="2:9" ht="14.25" x14ac:dyDescent="0.2">
      <c r="B480" t="s">
        <v>6</v>
      </c>
      <c r="C480" s="9"/>
      <c r="E480" s="8">
        <v>299.45</v>
      </c>
      <c r="F480" s="33">
        <v>0</v>
      </c>
      <c r="H480" s="25"/>
      <c r="I480" s="26"/>
    </row>
    <row r="481" spans="2:9" x14ac:dyDescent="0.2">
      <c r="B481" t="s">
        <v>7</v>
      </c>
      <c r="E481" s="8">
        <v>92.51</v>
      </c>
      <c r="F481" s="33">
        <v>0</v>
      </c>
      <c r="H481" s="25"/>
      <c r="I481" s="26"/>
    </row>
    <row r="482" spans="2:9" ht="15" x14ac:dyDescent="0.25">
      <c r="B482" s="9"/>
      <c r="D482" s="9"/>
      <c r="E482" s="28">
        <f>SUM(E477:E481)</f>
        <v>1822.95</v>
      </c>
      <c r="F482" s="34">
        <f>SUM(F477:F481)</f>
        <v>0</v>
      </c>
      <c r="G482" s="9"/>
      <c r="H482" s="9"/>
      <c r="I482" s="30"/>
    </row>
    <row r="484" spans="2:9" x14ac:dyDescent="0.2">
      <c r="B484" s="14" t="s">
        <v>12</v>
      </c>
      <c r="D484" s="20"/>
      <c r="E484" s="32" t="s">
        <v>24</v>
      </c>
      <c r="F484" s="22"/>
      <c r="G484" s="22"/>
      <c r="H484" s="22"/>
      <c r="I484" s="22"/>
    </row>
    <row r="485" spans="2:9" x14ac:dyDescent="0.2">
      <c r="B485" t="s">
        <v>13</v>
      </c>
      <c r="E485" s="35">
        <v>38.44</v>
      </c>
      <c r="F485" s="8"/>
      <c r="G485" s="36"/>
      <c r="H485" s="25"/>
      <c r="I485" s="26"/>
    </row>
    <row r="486" spans="2:9" x14ac:dyDescent="0.2">
      <c r="B486" t="s">
        <v>14</v>
      </c>
      <c r="E486" s="35">
        <v>92.14</v>
      </c>
      <c r="F486" s="8"/>
      <c r="G486" s="36"/>
      <c r="H486" s="25"/>
      <c r="I486" s="26"/>
    </row>
    <row r="487" spans="2:9" x14ac:dyDescent="0.2">
      <c r="B487" t="s">
        <v>15</v>
      </c>
      <c r="E487" s="35">
        <v>96.13</v>
      </c>
      <c r="F487" s="8"/>
      <c r="G487" s="36"/>
      <c r="H487" s="25"/>
      <c r="I487" s="26"/>
    </row>
    <row r="488" spans="2:9" x14ac:dyDescent="0.2">
      <c r="B488" t="s">
        <v>16</v>
      </c>
      <c r="E488" s="35">
        <v>131.66</v>
      </c>
      <c r="F488" s="8"/>
      <c r="G488" s="36"/>
      <c r="H488" s="25"/>
      <c r="I488" s="26"/>
    </row>
    <row r="490" spans="2:9" x14ac:dyDescent="0.2">
      <c r="B490" s="14" t="s">
        <v>17</v>
      </c>
      <c r="D490" s="20"/>
      <c r="E490" s="32" t="s">
        <v>24</v>
      </c>
      <c r="F490" s="22"/>
      <c r="G490" s="22"/>
      <c r="H490" s="22"/>
      <c r="I490" s="22"/>
    </row>
    <row r="491" spans="2:9" x14ac:dyDescent="0.2">
      <c r="B491" t="s">
        <v>18</v>
      </c>
      <c r="E491" s="35">
        <v>56.25</v>
      </c>
      <c r="F491" s="8"/>
      <c r="H491" s="25"/>
      <c r="I491" s="26"/>
    </row>
    <row r="492" spans="2:9" x14ac:dyDescent="0.2">
      <c r="B492" t="s">
        <v>19</v>
      </c>
      <c r="E492" s="35">
        <v>18.77</v>
      </c>
      <c r="F492" s="8"/>
      <c r="H492" s="25"/>
      <c r="I492" s="26"/>
    </row>
    <row r="493" spans="2:9" x14ac:dyDescent="0.2">
      <c r="B493" t="s">
        <v>20</v>
      </c>
      <c r="E493" s="35">
        <v>70.31</v>
      </c>
      <c r="F493" s="8"/>
      <c r="H493" s="25"/>
      <c r="I493" s="26"/>
    </row>
    <row r="494" spans="2:9" x14ac:dyDescent="0.2">
      <c r="B494" t="s">
        <v>21</v>
      </c>
      <c r="E494" s="35">
        <v>23.46</v>
      </c>
      <c r="F494" s="37"/>
      <c r="H494" s="25"/>
      <c r="I494" s="26"/>
    </row>
    <row r="495" spans="2:9" ht="13.5" thickBot="1" x14ac:dyDescent="0.25"/>
    <row r="496" spans="2:9" ht="16.5" thickTop="1" thickBot="1" x14ac:dyDescent="0.3">
      <c r="B496" s="5" t="s">
        <v>30</v>
      </c>
      <c r="E496" s="15">
        <f>12*E472+2*E482</f>
        <v>36947.340000000004</v>
      </c>
    </row>
    <row r="497" spans="2:11" ht="24" thickTop="1" thickBot="1" x14ac:dyDescent="0.25">
      <c r="B497" s="16" t="s">
        <v>23</v>
      </c>
      <c r="E497" s="38"/>
    </row>
    <row r="498" spans="2:11" ht="13.5" thickTop="1" x14ac:dyDescent="0.2">
      <c r="E498" s="38"/>
      <c r="F498" s="39" t="s">
        <v>31</v>
      </c>
      <c r="G498" s="40">
        <f>E501/E496</f>
        <v>0.95066085948271228</v>
      </c>
      <c r="H498" s="41" t="s">
        <v>32</v>
      </c>
    </row>
    <row r="499" spans="2:11" ht="13.5" thickBot="1" x14ac:dyDescent="0.25">
      <c r="E499" s="38"/>
      <c r="F499" s="42">
        <f>E496-E501</f>
        <v>1822.9500000000044</v>
      </c>
      <c r="G499" s="43"/>
      <c r="H499" s="44">
        <f>1-G498</f>
        <v>4.9339140517287716E-2</v>
      </c>
    </row>
    <row r="500" spans="2:11" ht="14.25" thickTop="1" thickBot="1" x14ac:dyDescent="0.25">
      <c r="E500" s="38"/>
    </row>
    <row r="501" spans="2:11" ht="16.5" thickTop="1" thickBot="1" x14ac:dyDescent="0.3">
      <c r="B501" s="11" t="s">
        <v>33</v>
      </c>
      <c r="C501" s="11"/>
      <c r="D501" s="11"/>
      <c r="E501" s="45">
        <f>12*E472+E482</f>
        <v>35124.39</v>
      </c>
      <c r="K501" s="36"/>
    </row>
    <row r="502" spans="2:11" ht="23.25" thickTop="1" x14ac:dyDescent="0.2">
      <c r="B502" s="16" t="s">
        <v>23</v>
      </c>
    </row>
    <row r="503" spans="2:11" x14ac:dyDescent="0.2">
      <c r="K503" s="46"/>
    </row>
    <row r="504" spans="2:11" hidden="1" x14ac:dyDescent="0.2">
      <c r="C504" s="26">
        <f>E496/1568</f>
        <v>23.563354591836738</v>
      </c>
      <c r="D504" s="26">
        <f>E496/1680</f>
        <v>21.992464285714288</v>
      </c>
      <c r="E504" s="26">
        <f>E501/1680</f>
        <v>20.907374999999998</v>
      </c>
      <c r="F504">
        <f>E504/C504</f>
        <v>0.88728346885053144</v>
      </c>
      <c r="G504">
        <f>D504/C504</f>
        <v>0.93333333333333324</v>
      </c>
      <c r="H504">
        <f>E501/E608</f>
        <v>0.88100296373289888</v>
      </c>
      <c r="K504" s="46"/>
    </row>
    <row r="505" spans="2:11" ht="13.5" thickBot="1" x14ac:dyDescent="0.25">
      <c r="C505" s="26"/>
      <c r="D505" s="26"/>
      <c r="E505" s="26"/>
      <c r="K505" s="46"/>
    </row>
    <row r="506" spans="2:11" ht="15.75" thickTop="1" x14ac:dyDescent="0.25">
      <c r="B506" s="47" t="s">
        <v>34</v>
      </c>
      <c r="C506" s="48" t="s">
        <v>35</v>
      </c>
      <c r="D506" s="49" t="s">
        <v>36</v>
      </c>
      <c r="E506" s="50"/>
      <c r="F506" s="50"/>
      <c r="G506" s="51"/>
      <c r="H506" s="52">
        <f>1-G504</f>
        <v>6.6666666666666763E-2</v>
      </c>
      <c r="K506" s="46"/>
    </row>
    <row r="507" spans="2:11" ht="15" x14ac:dyDescent="0.25">
      <c r="B507" s="47" t="s">
        <v>37</v>
      </c>
      <c r="C507" s="53"/>
      <c r="D507" s="54"/>
      <c r="E507" s="54"/>
      <c r="F507" s="54"/>
      <c r="G507" s="54"/>
      <c r="H507" s="55"/>
      <c r="K507" s="46"/>
    </row>
    <row r="508" spans="2:11" ht="15.75" thickBot="1" x14ac:dyDescent="0.3">
      <c r="B508" s="47" t="s">
        <v>38</v>
      </c>
      <c r="C508" s="56" t="s">
        <v>39</v>
      </c>
      <c r="D508" s="57" t="s">
        <v>40</v>
      </c>
      <c r="E508" s="58"/>
      <c r="F508" s="58"/>
      <c r="G508" s="59"/>
      <c r="H508" s="60">
        <f>1-G503</f>
        <v>1</v>
      </c>
      <c r="K508" s="46"/>
    </row>
    <row r="509" spans="2:11" ht="13.5" thickTop="1" x14ac:dyDescent="0.2"/>
    <row r="511" spans="2:11" ht="13.5" thickBot="1" x14ac:dyDescent="0.25"/>
    <row r="512" spans="2:11" s="65" customFormat="1" ht="21.75" thickTop="1" thickBot="1" x14ac:dyDescent="0.35">
      <c r="B512" s="61" t="s">
        <v>41</v>
      </c>
      <c r="C512" s="62"/>
      <c r="D512" s="62"/>
      <c r="E512" s="62"/>
      <c r="F512" s="63">
        <f>E608-E501</f>
        <v>4744.25</v>
      </c>
      <c r="G512" s="62"/>
      <c r="H512" s="64">
        <f>1-H504</f>
        <v>0.11899703626710112</v>
      </c>
    </row>
    <row r="513" spans="2:9" ht="13.5" thickTop="1" x14ac:dyDescent="0.2"/>
    <row r="514" spans="2:9" x14ac:dyDescent="0.2">
      <c r="B514" s="17"/>
      <c r="C514" s="17"/>
      <c r="D514" s="17"/>
      <c r="E514" s="17"/>
      <c r="F514" s="17"/>
      <c r="G514" s="17"/>
      <c r="H514" s="17"/>
      <c r="I514" s="17"/>
    </row>
    <row r="516" spans="2:9" ht="22.5" customHeight="1" x14ac:dyDescent="0.3">
      <c r="B516" s="1" t="s">
        <v>42</v>
      </c>
    </row>
    <row r="518" spans="2:9" x14ac:dyDescent="0.2">
      <c r="B518" s="2" t="s">
        <v>0</v>
      </c>
      <c r="C518" s="3">
        <v>9</v>
      </c>
    </row>
    <row r="519" spans="2:9" x14ac:dyDescent="0.2">
      <c r="B519" s="2"/>
      <c r="C519" s="4"/>
    </row>
    <row r="520" spans="2:9" x14ac:dyDescent="0.2">
      <c r="B520" s="5" t="s">
        <v>1</v>
      </c>
      <c r="C520" s="6">
        <v>42.65</v>
      </c>
    </row>
    <row r="521" spans="2:9" x14ac:dyDescent="0.2">
      <c r="B521" s="2"/>
    </row>
    <row r="522" spans="2:9" x14ac:dyDescent="0.2">
      <c r="B522" s="7" t="s">
        <v>2</v>
      </c>
    </row>
    <row r="523" spans="2:9" x14ac:dyDescent="0.2">
      <c r="B523" t="s">
        <v>3</v>
      </c>
      <c r="E523" s="8">
        <v>1109.05</v>
      </c>
    </row>
    <row r="524" spans="2:9" x14ac:dyDescent="0.2">
      <c r="B524" t="s">
        <v>4</v>
      </c>
      <c r="E524" s="8">
        <f>C518*C520</f>
        <v>383.84999999999997</v>
      </c>
    </row>
    <row r="525" spans="2:9" x14ac:dyDescent="0.2">
      <c r="B525" t="s">
        <v>5</v>
      </c>
      <c r="E525" s="8">
        <v>509.84</v>
      </c>
    </row>
    <row r="526" spans="2:9" x14ac:dyDescent="0.2">
      <c r="B526" t="s">
        <v>6</v>
      </c>
      <c r="E526" s="8">
        <v>299.45</v>
      </c>
    </row>
    <row r="527" spans="2:9" x14ac:dyDescent="0.2">
      <c r="B527" t="s">
        <v>7</v>
      </c>
      <c r="E527" s="8">
        <v>92.51</v>
      </c>
    </row>
    <row r="528" spans="2:9" x14ac:dyDescent="0.2">
      <c r="B528" t="s">
        <v>8</v>
      </c>
      <c r="E528" s="8">
        <v>21.6</v>
      </c>
    </row>
    <row r="529" spans="2:5" x14ac:dyDescent="0.2">
      <c r="B529" t="s">
        <v>9</v>
      </c>
      <c r="E529" s="8">
        <v>358.82</v>
      </c>
    </row>
    <row r="530" spans="2:5" ht="14.25" x14ac:dyDescent="0.2">
      <c r="B530" s="9"/>
      <c r="E530" s="10">
        <f>SUM(E523:E529)</f>
        <v>2775.12</v>
      </c>
    </row>
    <row r="532" spans="2:5" x14ac:dyDescent="0.2">
      <c r="B532" s="7" t="s">
        <v>10</v>
      </c>
    </row>
    <row r="533" spans="2:5" x14ac:dyDescent="0.2">
      <c r="B533" s="11" t="s">
        <v>11</v>
      </c>
      <c r="C533" s="12">
        <v>26.31</v>
      </c>
    </row>
    <row r="535" spans="2:5" x14ac:dyDescent="0.2">
      <c r="B535" t="s">
        <v>3</v>
      </c>
      <c r="E535" s="8">
        <v>684.36</v>
      </c>
    </row>
    <row r="536" spans="2:5" x14ac:dyDescent="0.2">
      <c r="B536" t="s">
        <v>4</v>
      </c>
      <c r="E536" s="8">
        <f>C518*C533</f>
        <v>236.79</v>
      </c>
    </row>
    <row r="537" spans="2:5" x14ac:dyDescent="0.2">
      <c r="B537" t="s">
        <v>5</v>
      </c>
      <c r="E537" s="8">
        <v>509.84</v>
      </c>
    </row>
    <row r="538" spans="2:5" x14ac:dyDescent="0.2">
      <c r="B538" t="s">
        <v>6</v>
      </c>
      <c r="E538" s="8">
        <v>299.45</v>
      </c>
    </row>
    <row r="539" spans="2:5" x14ac:dyDescent="0.2">
      <c r="B539" t="s">
        <v>7</v>
      </c>
      <c r="E539" s="8">
        <v>92.51</v>
      </c>
    </row>
    <row r="540" spans="2:5" ht="14.25" x14ac:dyDescent="0.2">
      <c r="B540" s="9"/>
      <c r="E540" s="13">
        <f>SUM(E535:E539)</f>
        <v>1822.95</v>
      </c>
    </row>
    <row r="542" spans="2:5" x14ac:dyDescent="0.2">
      <c r="B542" s="14" t="s">
        <v>12</v>
      </c>
    </row>
    <row r="543" spans="2:5" x14ac:dyDescent="0.2">
      <c r="B543" t="s">
        <v>13</v>
      </c>
      <c r="E543" s="8">
        <v>38.44</v>
      </c>
    </row>
    <row r="544" spans="2:5" x14ac:dyDescent="0.2">
      <c r="B544" t="s">
        <v>14</v>
      </c>
      <c r="E544" s="8">
        <v>92.14</v>
      </c>
    </row>
    <row r="545" spans="2:5" x14ac:dyDescent="0.2">
      <c r="B545" t="s">
        <v>15</v>
      </c>
      <c r="E545" s="8">
        <v>96.13</v>
      </c>
    </row>
    <row r="546" spans="2:5" x14ac:dyDescent="0.2">
      <c r="B546" t="s">
        <v>16</v>
      </c>
      <c r="E546" s="8">
        <v>131.66</v>
      </c>
    </row>
    <row r="548" spans="2:5" x14ac:dyDescent="0.2">
      <c r="B548" s="14" t="s">
        <v>17</v>
      </c>
    </row>
    <row r="549" spans="2:5" x14ac:dyDescent="0.2">
      <c r="B549" t="s">
        <v>18</v>
      </c>
      <c r="E549" s="8">
        <v>56.25</v>
      </c>
    </row>
    <row r="550" spans="2:5" x14ac:dyDescent="0.2">
      <c r="B550" t="s">
        <v>19</v>
      </c>
      <c r="E550" s="8">
        <v>18.77</v>
      </c>
    </row>
    <row r="551" spans="2:5" x14ac:dyDescent="0.2">
      <c r="B551" t="s">
        <v>20</v>
      </c>
      <c r="E551" s="8">
        <v>70.31</v>
      </c>
    </row>
    <row r="552" spans="2:5" x14ac:dyDescent="0.2">
      <c r="B552" t="s">
        <v>21</v>
      </c>
      <c r="E552" s="8">
        <v>23.46</v>
      </c>
    </row>
    <row r="553" spans="2:5" ht="13.5" thickBot="1" x14ac:dyDescent="0.25"/>
    <row r="554" spans="2:5" ht="16.5" thickTop="1" thickBot="1" x14ac:dyDescent="0.3">
      <c r="B554" s="5" t="s">
        <v>43</v>
      </c>
      <c r="E554" s="15">
        <f>12*E530+2*E540</f>
        <v>36947.340000000004</v>
      </c>
    </row>
    <row r="555" spans="2:5" ht="23.25" thickTop="1" x14ac:dyDescent="0.2">
      <c r="B555" s="16" t="s">
        <v>23</v>
      </c>
    </row>
    <row r="557" spans="2:5" ht="13.5" thickBot="1" x14ac:dyDescent="0.25"/>
    <row r="558" spans="2:5" ht="16.5" thickTop="1" thickBot="1" x14ac:dyDescent="0.3">
      <c r="B558" s="11" t="s">
        <v>44</v>
      </c>
      <c r="C558" s="11"/>
      <c r="E558" s="45">
        <f>E613-E554</f>
        <v>1249.6899999999951</v>
      </c>
    </row>
    <row r="559" spans="2:5" ht="52.5" customHeight="1" thickTop="1" x14ac:dyDescent="0.2">
      <c r="B559" s="16" t="s">
        <v>45</v>
      </c>
    </row>
    <row r="562" spans="2:9" x14ac:dyDescent="0.2">
      <c r="B562" s="17"/>
      <c r="C562" s="17"/>
      <c r="D562" s="17"/>
      <c r="E562" s="17"/>
      <c r="F562" s="17"/>
      <c r="G562" s="17"/>
      <c r="H562" s="17"/>
      <c r="I562" s="17"/>
    </row>
    <row r="564" spans="2:9" ht="22.5" customHeight="1" x14ac:dyDescent="0.3">
      <c r="B564" s="1" t="s">
        <v>46</v>
      </c>
    </row>
    <row r="566" spans="2:9" x14ac:dyDescent="0.2">
      <c r="B566" s="2" t="s">
        <v>0</v>
      </c>
      <c r="C566" s="18">
        <v>9</v>
      </c>
    </row>
    <row r="567" spans="2:9" x14ac:dyDescent="0.2">
      <c r="B567" s="2"/>
      <c r="C567" s="4"/>
    </row>
    <row r="568" spans="2:9" x14ac:dyDescent="0.2">
      <c r="B568" s="5" t="s">
        <v>47</v>
      </c>
      <c r="C568" s="6">
        <v>44.65</v>
      </c>
    </row>
    <row r="569" spans="2:9" x14ac:dyDescent="0.2">
      <c r="B569" s="2"/>
      <c r="C569" s="4"/>
    </row>
    <row r="570" spans="2:9" x14ac:dyDescent="0.2">
      <c r="B570" s="11" t="s">
        <v>48</v>
      </c>
      <c r="C570" s="12">
        <v>42.65</v>
      </c>
    </row>
    <row r="572" spans="2:9" s="20" customFormat="1" x14ac:dyDescent="0.2">
      <c r="E572" s="21" t="s">
        <v>49</v>
      </c>
      <c r="F572" s="22" t="s">
        <v>50</v>
      </c>
      <c r="H572" s="22" t="s">
        <v>51</v>
      </c>
      <c r="I572" s="22" t="s">
        <v>52</v>
      </c>
    </row>
    <row r="573" spans="2:9" x14ac:dyDescent="0.2">
      <c r="B573" t="s">
        <v>3</v>
      </c>
      <c r="E573" s="8">
        <v>1161.3</v>
      </c>
      <c r="F573" s="8">
        <v>1109.05</v>
      </c>
      <c r="G573" s="24">
        <f t="shared" ref="G573:G579" si="0">F573/E573</f>
        <v>0.95500731938344963</v>
      </c>
      <c r="H573" s="25">
        <f t="shared" ref="H573:H579" si="1">1-G573</f>
        <v>4.4992680616550373E-2</v>
      </c>
      <c r="I573" s="26">
        <f t="shared" ref="I573:I580" si="2">E573-F573</f>
        <v>52.25</v>
      </c>
    </row>
    <row r="574" spans="2:9" x14ac:dyDescent="0.2">
      <c r="B574" t="s">
        <v>4</v>
      </c>
      <c r="E574" s="8">
        <f>C568*C566</f>
        <v>401.84999999999997</v>
      </c>
      <c r="F574" s="8">
        <f>C566*C570</f>
        <v>383.84999999999997</v>
      </c>
      <c r="G574" s="24">
        <f t="shared" si="0"/>
        <v>0.95520716685330342</v>
      </c>
      <c r="H574" s="25">
        <f t="shared" si="1"/>
        <v>4.4792833146696576E-2</v>
      </c>
      <c r="I574" s="26">
        <f t="shared" si="2"/>
        <v>18</v>
      </c>
    </row>
    <row r="575" spans="2:9" x14ac:dyDescent="0.2">
      <c r="B575" t="s">
        <v>5</v>
      </c>
      <c r="E575" s="8">
        <v>536.66999999999996</v>
      </c>
      <c r="F575" s="8">
        <v>509.84</v>
      </c>
      <c r="G575" s="24">
        <f t="shared" si="0"/>
        <v>0.95000652169862299</v>
      </c>
      <c r="H575" s="25">
        <f t="shared" si="1"/>
        <v>4.9993478301377015E-2</v>
      </c>
      <c r="I575" s="26">
        <f t="shared" si="2"/>
        <v>26.829999999999984</v>
      </c>
    </row>
    <row r="576" spans="2:9" x14ac:dyDescent="0.2">
      <c r="B576" t="s">
        <v>6</v>
      </c>
      <c r="E576" s="8">
        <v>311.92</v>
      </c>
      <c r="F576" s="8">
        <v>299.45</v>
      </c>
      <c r="G576" s="24">
        <f t="shared" si="0"/>
        <v>0.96002180046165675</v>
      </c>
      <c r="H576" s="25">
        <f t="shared" si="1"/>
        <v>3.9978199538343251E-2</v>
      </c>
      <c r="I576" s="26">
        <f t="shared" si="2"/>
        <v>12.470000000000027</v>
      </c>
    </row>
    <row r="577" spans="2:9" x14ac:dyDescent="0.2">
      <c r="B577" t="s">
        <v>7</v>
      </c>
      <c r="E577" s="8">
        <v>96.36</v>
      </c>
      <c r="F577" s="8">
        <v>92.51</v>
      </c>
      <c r="G577" s="24">
        <f t="shared" si="0"/>
        <v>0.96004566210045672</v>
      </c>
      <c r="H577" s="25">
        <f t="shared" si="1"/>
        <v>3.995433789954328E-2</v>
      </c>
      <c r="I577" s="26">
        <f t="shared" si="2"/>
        <v>3.8499999999999943</v>
      </c>
    </row>
    <row r="578" spans="2:9" x14ac:dyDescent="0.2">
      <c r="B578" t="s">
        <v>8</v>
      </c>
      <c r="E578" s="8">
        <v>22.5</v>
      </c>
      <c r="F578" s="8">
        <v>21.6</v>
      </c>
      <c r="G578" s="24">
        <f t="shared" si="0"/>
        <v>0.96000000000000008</v>
      </c>
      <c r="H578" s="25">
        <f t="shared" si="1"/>
        <v>3.9999999999999925E-2</v>
      </c>
      <c r="I578" s="26">
        <f t="shared" si="2"/>
        <v>0.89999999999999858</v>
      </c>
    </row>
    <row r="579" spans="2:9" x14ac:dyDescent="0.2">
      <c r="B579" t="s">
        <v>9</v>
      </c>
      <c r="E579" s="8">
        <v>373.77</v>
      </c>
      <c r="F579" s="8">
        <v>358.82</v>
      </c>
      <c r="G579" s="24">
        <f t="shared" si="0"/>
        <v>0.96000214035369347</v>
      </c>
      <c r="H579" s="25">
        <f t="shared" si="1"/>
        <v>3.9997859646306533E-2</v>
      </c>
      <c r="I579" s="26">
        <f t="shared" si="2"/>
        <v>14.949999999999989</v>
      </c>
    </row>
    <row r="580" spans="2:9" s="9" customFormat="1" ht="15" x14ac:dyDescent="0.25">
      <c r="E580" s="28">
        <f>SUM(E573:E579)</f>
        <v>2904.37</v>
      </c>
      <c r="F580" s="28">
        <f>SUM(F573:F579)</f>
        <v>2775.12</v>
      </c>
      <c r="G580" s="29"/>
      <c r="H580" s="30"/>
      <c r="I580" s="30">
        <f t="shared" si="2"/>
        <v>129.25</v>
      </c>
    </row>
    <row r="581" spans="2:9" x14ac:dyDescent="0.2">
      <c r="G581" s="66"/>
    </row>
    <row r="582" spans="2:9" x14ac:dyDescent="0.2">
      <c r="B582" s="5" t="s">
        <v>53</v>
      </c>
      <c r="C582" s="67">
        <v>44.65</v>
      </c>
      <c r="D582" s="5"/>
      <c r="E582" s="5" t="s">
        <v>54</v>
      </c>
      <c r="F582" s="67">
        <v>1161.3</v>
      </c>
    </row>
    <row r="583" spans="2:9" x14ac:dyDescent="0.2">
      <c r="C583" s="68"/>
      <c r="F583" s="68"/>
    </row>
    <row r="584" spans="2:9" x14ac:dyDescent="0.2">
      <c r="B584" s="11" t="s">
        <v>55</v>
      </c>
      <c r="C584" s="69">
        <v>23.98</v>
      </c>
      <c r="D584" s="11"/>
      <c r="E584" s="11" t="s">
        <v>56</v>
      </c>
      <c r="F584" s="69">
        <v>623.62</v>
      </c>
    </row>
    <row r="586" spans="2:9" s="20" customFormat="1" x14ac:dyDescent="0.2">
      <c r="E586" s="32" t="s">
        <v>57</v>
      </c>
      <c r="F586" s="22" t="s">
        <v>58</v>
      </c>
      <c r="G586" s="22"/>
      <c r="H586" s="22" t="s">
        <v>51</v>
      </c>
      <c r="I586" s="22" t="s">
        <v>52</v>
      </c>
    </row>
    <row r="587" spans="2:9" x14ac:dyDescent="0.2">
      <c r="B587" t="s">
        <v>3</v>
      </c>
      <c r="E587" s="8">
        <v>1161.3</v>
      </c>
      <c r="F587" s="8">
        <v>623.62</v>
      </c>
      <c r="G587">
        <f>F587/E587</f>
        <v>0.53700163609747698</v>
      </c>
      <c r="H587" s="25">
        <f>1-G587</f>
        <v>0.46299836390252302</v>
      </c>
      <c r="I587" s="26">
        <f t="shared" ref="I587:I592" si="3">E587-F587</f>
        <v>537.67999999999995</v>
      </c>
    </row>
    <row r="588" spans="2:9" x14ac:dyDescent="0.2">
      <c r="B588" t="s">
        <v>4</v>
      </c>
      <c r="E588" s="8">
        <f>C566*C582</f>
        <v>401.84999999999997</v>
      </c>
      <c r="F588" s="8">
        <f>C566*C584</f>
        <v>215.82</v>
      </c>
      <c r="G588">
        <f>F588/E588</f>
        <v>0.53706606942889146</v>
      </c>
      <c r="H588" s="25">
        <f>1-G588</f>
        <v>0.46293393057110854</v>
      </c>
      <c r="I588" s="26">
        <f t="shared" si="3"/>
        <v>186.02999999999997</v>
      </c>
    </row>
    <row r="589" spans="2:9" x14ac:dyDescent="0.2">
      <c r="B589" t="s">
        <v>5</v>
      </c>
      <c r="E589" s="8">
        <v>536.66999999999996</v>
      </c>
      <c r="F589" s="8">
        <v>509.84</v>
      </c>
      <c r="G589">
        <f>F589/E589</f>
        <v>0.95000652169862299</v>
      </c>
      <c r="H589" s="25">
        <f>1-G589</f>
        <v>4.9993478301377015E-2</v>
      </c>
      <c r="I589" s="26">
        <f t="shared" si="3"/>
        <v>26.829999999999984</v>
      </c>
    </row>
    <row r="590" spans="2:9" x14ac:dyDescent="0.2">
      <c r="B590" t="s">
        <v>6</v>
      </c>
      <c r="E590" s="8">
        <v>311.92</v>
      </c>
      <c r="F590" s="8">
        <v>299.45</v>
      </c>
      <c r="G590">
        <f>F590/E590</f>
        <v>0.96002180046165675</v>
      </c>
      <c r="H590" s="25">
        <f>1-G590</f>
        <v>3.9978199538343251E-2</v>
      </c>
      <c r="I590" s="26">
        <f t="shared" si="3"/>
        <v>12.470000000000027</v>
      </c>
    </row>
    <row r="591" spans="2:9" x14ac:dyDescent="0.2">
      <c r="B591" t="s">
        <v>7</v>
      </c>
      <c r="E591" s="8">
        <v>96.36</v>
      </c>
      <c r="F591" s="8">
        <v>92.51</v>
      </c>
      <c r="G591">
        <f>F591/E591</f>
        <v>0.96004566210045672</v>
      </c>
      <c r="H591" s="25">
        <f>1-G591</f>
        <v>3.995433789954328E-2</v>
      </c>
      <c r="I591" s="26">
        <f t="shared" si="3"/>
        <v>3.8499999999999943</v>
      </c>
    </row>
    <row r="592" spans="2:9" s="9" customFormat="1" ht="15" x14ac:dyDescent="0.25">
      <c r="E592" s="28">
        <f>SUM(E587:E591)</f>
        <v>2508.1</v>
      </c>
      <c r="F592" s="28">
        <f>SUM(F587:F591)</f>
        <v>1741.24</v>
      </c>
      <c r="I592" s="30">
        <f t="shared" si="3"/>
        <v>766.8599999999999</v>
      </c>
    </row>
    <row r="593" spans="2:9" s="9" customFormat="1" ht="15" x14ac:dyDescent="0.25">
      <c r="E593" s="28"/>
      <c r="F593" s="28"/>
      <c r="G593"/>
      <c r="I593" s="30"/>
    </row>
    <row r="595" spans="2:9" s="20" customFormat="1" x14ac:dyDescent="0.2">
      <c r="B595" s="14" t="s">
        <v>12</v>
      </c>
      <c r="E595" s="32" t="s">
        <v>49</v>
      </c>
      <c r="F595" s="22" t="s">
        <v>59</v>
      </c>
      <c r="G595" s="22"/>
      <c r="H595" s="22" t="s">
        <v>51</v>
      </c>
      <c r="I595" s="22" t="s">
        <v>52</v>
      </c>
    </row>
    <row r="596" spans="2:9" x14ac:dyDescent="0.2">
      <c r="B596" t="s">
        <v>13</v>
      </c>
      <c r="E596" s="8">
        <v>40.04</v>
      </c>
      <c r="F596" s="8">
        <v>38.44</v>
      </c>
      <c r="G596" s="36">
        <f>F596/E596</f>
        <v>0.96003996003995995</v>
      </c>
      <c r="H596" s="25">
        <f>1-G596</f>
        <v>3.996003996004005E-2</v>
      </c>
      <c r="I596" s="26">
        <f>E596-F596</f>
        <v>1.6000000000000014</v>
      </c>
    </row>
    <row r="597" spans="2:9" x14ac:dyDescent="0.2">
      <c r="B597" t="s">
        <v>14</v>
      </c>
      <c r="E597" s="8">
        <v>95.97</v>
      </c>
      <c r="F597" s="8">
        <v>92.14</v>
      </c>
      <c r="G597" s="36">
        <f>F597/E597</f>
        <v>0.96009169532145466</v>
      </c>
      <c r="H597" s="25">
        <f>1-G597</f>
        <v>3.9908304678545337E-2</v>
      </c>
      <c r="I597" s="26">
        <f>E597-F597</f>
        <v>3.8299999999999983</v>
      </c>
    </row>
    <row r="598" spans="2:9" x14ac:dyDescent="0.2">
      <c r="B598" t="s">
        <v>15</v>
      </c>
      <c r="E598" s="8">
        <v>100.13</v>
      </c>
      <c r="F598" s="8">
        <v>96.13</v>
      </c>
      <c r="G598" s="36">
        <f>F598/E598</f>
        <v>0.96005193248776588</v>
      </c>
      <c r="H598" s="25">
        <f>1-G598</f>
        <v>3.994806751223412E-2</v>
      </c>
      <c r="I598" s="26">
        <f>E598-F598</f>
        <v>4</v>
      </c>
    </row>
    <row r="599" spans="2:9" x14ac:dyDescent="0.2">
      <c r="B599" t="s">
        <v>16</v>
      </c>
      <c r="E599" s="8">
        <v>137.13999999999999</v>
      </c>
      <c r="F599" s="8">
        <v>131.66</v>
      </c>
      <c r="G599" s="36">
        <f>F599/E599</f>
        <v>0.96004083418404562</v>
      </c>
      <c r="H599" s="25">
        <f>1-G599</f>
        <v>3.9959165815954378E-2</v>
      </c>
      <c r="I599" s="26">
        <f>E599-F599</f>
        <v>5.4799999999999898</v>
      </c>
    </row>
    <row r="601" spans="2:9" s="20" customFormat="1" x14ac:dyDescent="0.2">
      <c r="B601" s="14" t="s">
        <v>17</v>
      </c>
      <c r="E601" s="32" t="s">
        <v>49</v>
      </c>
      <c r="F601" s="22" t="s">
        <v>59</v>
      </c>
      <c r="G601" s="22"/>
      <c r="H601" s="22" t="s">
        <v>51</v>
      </c>
      <c r="I601" s="22" t="s">
        <v>52</v>
      </c>
    </row>
    <row r="602" spans="2:9" x14ac:dyDescent="0.2">
      <c r="B602" t="s">
        <v>18</v>
      </c>
      <c r="E602" s="8">
        <v>58.59</v>
      </c>
      <c r="F602" s="8">
        <v>56.25</v>
      </c>
      <c r="G602">
        <f>F602/E602</f>
        <v>0.96006144393241166</v>
      </c>
      <c r="H602" s="25">
        <f>1-G602</f>
        <v>3.9938556067588338E-2</v>
      </c>
      <c r="I602" s="26">
        <f>E602-F602</f>
        <v>2.3400000000000034</v>
      </c>
    </row>
    <row r="603" spans="2:9" x14ac:dyDescent="0.2">
      <c r="B603" t="s">
        <v>19</v>
      </c>
      <c r="E603" s="8">
        <v>19.55</v>
      </c>
      <c r="F603" s="8">
        <v>18.77</v>
      </c>
      <c r="G603">
        <f>F603/E603</f>
        <v>0.96010230179028122</v>
      </c>
      <c r="H603" s="25">
        <f>1-G603</f>
        <v>3.9897698209718779E-2</v>
      </c>
      <c r="I603" s="26">
        <f>E603-F603</f>
        <v>0.78000000000000114</v>
      </c>
    </row>
    <row r="604" spans="2:9" x14ac:dyDescent="0.2">
      <c r="B604" t="s">
        <v>20</v>
      </c>
      <c r="E604" s="8">
        <v>73.23</v>
      </c>
      <c r="F604" s="8">
        <v>70.31</v>
      </c>
      <c r="G604">
        <f>F604/E604</f>
        <v>0.96012563157176023</v>
      </c>
      <c r="H604" s="25">
        <f>1-G604</f>
        <v>3.987436842823977E-2</v>
      </c>
      <c r="I604" s="26">
        <f>E604-F604</f>
        <v>2.9200000000000017</v>
      </c>
    </row>
    <row r="605" spans="2:9" x14ac:dyDescent="0.2">
      <c r="B605" t="s">
        <v>21</v>
      </c>
      <c r="E605" s="8">
        <v>24.43</v>
      </c>
      <c r="F605" s="37">
        <v>23.46</v>
      </c>
      <c r="G605">
        <f>F605/E605</f>
        <v>0.9602947196070406</v>
      </c>
      <c r="H605" s="25">
        <f>1-G605</f>
        <v>3.9705280392959397E-2</v>
      </c>
      <c r="I605" s="26">
        <f>E605-F605</f>
        <v>0.96999999999999886</v>
      </c>
    </row>
    <row r="607" spans="2:9" ht="13.5" thickBot="1" x14ac:dyDescent="0.25"/>
    <row r="608" spans="2:9" ht="16.5" thickTop="1" thickBot="1" x14ac:dyDescent="0.3">
      <c r="B608" s="5" t="s">
        <v>60</v>
      </c>
      <c r="E608" s="15">
        <f>12*E580+2*E592</f>
        <v>39868.639999999999</v>
      </c>
    </row>
    <row r="609" spans="2:8" ht="24" thickTop="1" thickBot="1" x14ac:dyDescent="0.25">
      <c r="B609" s="16" t="s">
        <v>23</v>
      </c>
      <c r="E609" s="70"/>
    </row>
    <row r="610" spans="2:8" ht="13.5" thickTop="1" x14ac:dyDescent="0.2">
      <c r="E610" s="70"/>
      <c r="F610" s="39" t="s">
        <v>31</v>
      </c>
      <c r="G610" s="71">
        <f>E613/E608</f>
        <v>0.95807205864057565</v>
      </c>
      <c r="H610" s="41" t="s">
        <v>32</v>
      </c>
    </row>
    <row r="611" spans="2:8" ht="13.5" thickBot="1" x14ac:dyDescent="0.25">
      <c r="E611" s="70"/>
      <c r="F611" s="42">
        <f>E608-E613</f>
        <v>1671.6100000000006</v>
      </c>
      <c r="G611" s="72"/>
      <c r="H611" s="44">
        <f>1-G610</f>
        <v>4.1927941359424348E-2</v>
      </c>
    </row>
    <row r="612" spans="2:8" ht="14.25" thickTop="1" thickBot="1" x14ac:dyDescent="0.25">
      <c r="E612" s="70"/>
    </row>
    <row r="613" spans="2:8" ht="16.5" thickTop="1" thickBot="1" x14ac:dyDescent="0.3">
      <c r="B613" s="11" t="s">
        <v>61</v>
      </c>
      <c r="C613" s="11"/>
      <c r="D613" s="11"/>
      <c r="E613" s="45">
        <f>5*E580+7*F580+E592+F592</f>
        <v>38197.03</v>
      </c>
    </row>
    <row r="614" spans="2:8" ht="23.25" thickTop="1" x14ac:dyDescent="0.2">
      <c r="B614" s="16" t="s">
        <v>23</v>
      </c>
    </row>
  </sheetData>
  <dataValidations disablePrompts="1" count="1">
    <dataValidation type="list" allowBlank="1" showInputMessage="1" showErrorMessage="1" sqref="F460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12" max="16383" man="1"/>
    <brk id="5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54"/>
  </sheetPr>
  <dimension ref="A1:K614"/>
  <sheetViews>
    <sheetView topLeftCell="A33" zoomScaleNormal="100" workbookViewId="0">
      <selection activeCell="B46" sqref="B46"/>
    </sheetView>
  </sheetViews>
  <sheetFormatPr baseColWidth="10" defaultRowHeight="12.75" x14ac:dyDescent="0.2"/>
  <cols>
    <col min="2" max="2" width="33.42578125" bestFit="1" customWidth="1"/>
    <col min="3" max="3" width="11.5703125" bestFit="1" customWidth="1"/>
    <col min="4" max="4" width="13.7109375" customWidth="1"/>
    <col min="5" max="5" width="29.5703125" bestFit="1" customWidth="1"/>
    <col min="6" max="6" width="23.5703125" bestFit="1" customWidth="1"/>
    <col min="7" max="7" width="13.140625" hidden="1" customWidth="1"/>
    <col min="8" max="8" width="14.7109375" bestFit="1" customWidth="1"/>
    <col min="9" max="9" width="11.5703125" bestFit="1" customWidth="1"/>
  </cols>
  <sheetData>
    <row r="1" spans="1:6" ht="20.25" x14ac:dyDescent="0.3">
      <c r="A1" s="94"/>
      <c r="B1" s="1" t="s">
        <v>91</v>
      </c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49.59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187.06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592.27</v>
      </c>
      <c r="F14" s="8"/>
    </row>
    <row r="15" spans="1:6" x14ac:dyDescent="0.2">
      <c r="B15" t="s">
        <v>6</v>
      </c>
      <c r="E15" s="8">
        <v>359.17</v>
      </c>
      <c r="F15" s="8"/>
    </row>
    <row r="16" spans="1:6" x14ac:dyDescent="0.2">
      <c r="B16" t="s">
        <v>7</v>
      </c>
      <c r="E16" s="8">
        <v>257.19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2938.88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30.61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592.27</v>
      </c>
      <c r="F27" s="8"/>
    </row>
    <row r="28" spans="2:6" x14ac:dyDescent="0.2">
      <c r="B28" t="s">
        <v>6</v>
      </c>
      <c r="E28" s="8">
        <v>359.17</v>
      </c>
      <c r="F28" s="8"/>
    </row>
    <row r="29" spans="2:6" x14ac:dyDescent="0.2">
      <c r="B29" t="s">
        <v>7</v>
      </c>
      <c r="E29" s="8">
        <v>257.19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SUM(E25:E29)</f>
        <v>2003.63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44.67</v>
      </c>
    </row>
    <row r="35" spans="2:6" x14ac:dyDescent="0.2">
      <c r="B35" t="s">
        <v>14</v>
      </c>
      <c r="E35" s="8">
        <v>107.07</v>
      </c>
    </row>
    <row r="36" spans="2:6" x14ac:dyDescent="0.2">
      <c r="B36" t="s">
        <v>15</v>
      </c>
      <c r="E36" s="8">
        <v>111.7</v>
      </c>
    </row>
    <row r="37" spans="2:6" x14ac:dyDescent="0.2">
      <c r="B37" t="s">
        <v>16</v>
      </c>
      <c r="E37" s="8">
        <v>152.97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65.36</v>
      </c>
    </row>
    <row r="41" spans="2:6" x14ac:dyDescent="0.2">
      <c r="B41" t="s">
        <v>19</v>
      </c>
      <c r="E41" s="8">
        <v>21.81</v>
      </c>
    </row>
    <row r="42" spans="2:6" x14ac:dyDescent="0.2">
      <c r="B42" t="s">
        <v>20</v>
      </c>
      <c r="E42" s="8">
        <v>81.709999999999994</v>
      </c>
    </row>
    <row r="43" spans="2:6" x14ac:dyDescent="0.2">
      <c r="B43" t="s">
        <v>21</v>
      </c>
      <c r="E43" s="8">
        <v>27.27</v>
      </c>
    </row>
    <row r="45" spans="2:6" ht="13.5" thickBot="1" x14ac:dyDescent="0.25"/>
    <row r="46" spans="2:6" ht="16.5" thickTop="1" thickBot="1" x14ac:dyDescent="0.3">
      <c r="B46" s="5" t="s">
        <v>92</v>
      </c>
      <c r="E46" s="15">
        <f>12*E20+2*E31</f>
        <v>39273.82</v>
      </c>
      <c r="F46" s="97"/>
    </row>
    <row r="47" spans="2:6" ht="23.25" thickTop="1" x14ac:dyDescent="0.2">
      <c r="B47" s="98" t="s">
        <v>88</v>
      </c>
    </row>
    <row r="49" spans="2:9" x14ac:dyDescent="0.2">
      <c r="B49" s="17"/>
      <c r="C49" s="17"/>
      <c r="D49" s="17"/>
      <c r="E49" s="17"/>
      <c r="F49" s="17"/>
      <c r="G49" s="17"/>
      <c r="H49" s="17"/>
      <c r="I49" s="17"/>
    </row>
    <row r="51" spans="2:9" x14ac:dyDescent="0.2">
      <c r="B51" s="2" t="s">
        <v>82</v>
      </c>
      <c r="C51" s="78">
        <v>0</v>
      </c>
    </row>
    <row r="52" spans="2:9" x14ac:dyDescent="0.2">
      <c r="B52" s="2"/>
      <c r="C52" s="68"/>
    </row>
    <row r="53" spans="2:9" x14ac:dyDescent="0.2">
      <c r="B53" s="5" t="s">
        <v>83</v>
      </c>
      <c r="C53" s="95">
        <v>0</v>
      </c>
      <c r="D53" s="85"/>
      <c r="E53" s="91"/>
      <c r="F53" s="91"/>
    </row>
    <row r="54" spans="2:9" x14ac:dyDescent="0.2">
      <c r="B54" s="5"/>
      <c r="C54" s="67"/>
      <c r="D54" s="85"/>
      <c r="E54" s="91"/>
      <c r="F54" s="91"/>
    </row>
    <row r="55" spans="2:9" x14ac:dyDescent="0.2">
      <c r="B55" s="5" t="s">
        <v>1</v>
      </c>
      <c r="C55" s="67">
        <v>48.38</v>
      </c>
      <c r="D55" s="85"/>
      <c r="E55" s="91"/>
      <c r="F55" s="91"/>
    </row>
    <row r="56" spans="2:9" x14ac:dyDescent="0.2">
      <c r="B56" s="5"/>
      <c r="C56" s="67"/>
      <c r="D56" s="85"/>
      <c r="E56" s="91"/>
      <c r="F56" s="91"/>
    </row>
    <row r="57" spans="2:9" x14ac:dyDescent="0.2">
      <c r="B57" s="5" t="s">
        <v>84</v>
      </c>
      <c r="C57" s="67">
        <v>182.5</v>
      </c>
      <c r="D57" s="85"/>
      <c r="E57" s="91"/>
      <c r="F57" s="91"/>
    </row>
    <row r="58" spans="2:9" x14ac:dyDescent="0.2">
      <c r="B58" s="2"/>
    </row>
    <row r="59" spans="2:9" x14ac:dyDescent="0.2">
      <c r="B59" s="7" t="s">
        <v>2</v>
      </c>
    </row>
    <row r="60" spans="2:9" x14ac:dyDescent="0.2">
      <c r="B60" t="s">
        <v>3</v>
      </c>
      <c r="E60" s="8">
        <v>1256.8900000000001</v>
      </c>
      <c r="F60" s="8"/>
    </row>
    <row r="61" spans="2:9" x14ac:dyDescent="0.2">
      <c r="B61" t="s">
        <v>4</v>
      </c>
      <c r="E61" s="8">
        <f>C51*C55</f>
        <v>0</v>
      </c>
      <c r="F61" s="8"/>
    </row>
    <row r="62" spans="2:9" x14ac:dyDescent="0.2">
      <c r="B62" t="s">
        <v>5</v>
      </c>
      <c r="E62" s="8">
        <v>577.82000000000005</v>
      </c>
      <c r="F62" s="8"/>
    </row>
    <row r="63" spans="2:9" x14ac:dyDescent="0.2">
      <c r="B63" t="s">
        <v>6</v>
      </c>
      <c r="E63" s="8">
        <v>350.41</v>
      </c>
      <c r="F63" s="8"/>
    </row>
    <row r="64" spans="2:9" x14ac:dyDescent="0.2">
      <c r="B64" t="s">
        <v>7</v>
      </c>
      <c r="E64" s="8">
        <v>250.92</v>
      </c>
      <c r="F64" s="8"/>
    </row>
    <row r="65" spans="2:6" x14ac:dyDescent="0.2">
      <c r="B65" t="s">
        <v>8</v>
      </c>
      <c r="E65" s="8">
        <v>24.5</v>
      </c>
      <c r="F65" s="8"/>
    </row>
    <row r="66" spans="2:6" x14ac:dyDescent="0.2">
      <c r="B66" t="s">
        <v>9</v>
      </c>
      <c r="E66" s="8">
        <v>406.66</v>
      </c>
      <c r="F66" s="8"/>
    </row>
    <row r="67" spans="2:6" x14ac:dyDescent="0.2">
      <c r="B67" t="s">
        <v>85</v>
      </c>
      <c r="E67" s="8">
        <f>C53*C57</f>
        <v>0</v>
      </c>
      <c r="F67" s="8"/>
    </row>
    <row r="68" spans="2:6" ht="15" x14ac:dyDescent="0.25">
      <c r="B68" s="9"/>
      <c r="E68" s="96">
        <f>SUM(E60:E67)</f>
        <v>2867.2</v>
      </c>
      <c r="F68" s="96"/>
    </row>
    <row r="70" spans="2:6" x14ac:dyDescent="0.2">
      <c r="B70" s="7" t="s">
        <v>10</v>
      </c>
    </row>
    <row r="71" spans="2:6" x14ac:dyDescent="0.2">
      <c r="B71" s="11" t="s">
        <v>11</v>
      </c>
      <c r="C71" s="69">
        <v>29.86</v>
      </c>
      <c r="D71" s="86"/>
    </row>
    <row r="72" spans="2:6" x14ac:dyDescent="0.2">
      <c r="B72" s="20"/>
    </row>
    <row r="73" spans="2:6" x14ac:dyDescent="0.2">
      <c r="B73" t="s">
        <v>3</v>
      </c>
      <c r="E73" s="8">
        <v>775.61</v>
      </c>
      <c r="F73" s="8"/>
    </row>
    <row r="74" spans="2:6" x14ac:dyDescent="0.2">
      <c r="B74" t="s">
        <v>4</v>
      </c>
      <c r="E74" s="8">
        <f>C51*C71</f>
        <v>0</v>
      </c>
      <c r="F74" s="8"/>
    </row>
    <row r="75" spans="2:6" x14ac:dyDescent="0.2">
      <c r="B75" t="s">
        <v>5</v>
      </c>
      <c r="E75" s="8">
        <v>577.82000000000005</v>
      </c>
      <c r="F75" s="8"/>
    </row>
    <row r="76" spans="2:6" x14ac:dyDescent="0.2">
      <c r="B76" t="s">
        <v>6</v>
      </c>
      <c r="E76" s="8">
        <v>350.41</v>
      </c>
      <c r="F76" s="8"/>
    </row>
    <row r="77" spans="2:6" x14ac:dyDescent="0.2">
      <c r="B77" t="s">
        <v>7</v>
      </c>
      <c r="E77" s="8">
        <v>250.92</v>
      </c>
      <c r="F77" s="8"/>
    </row>
    <row r="78" spans="2:6" x14ac:dyDescent="0.2">
      <c r="B78" t="s">
        <v>86</v>
      </c>
      <c r="E78" s="8">
        <f>C53*C57</f>
        <v>0</v>
      </c>
      <c r="F78" s="8"/>
    </row>
    <row r="79" spans="2:6" ht="15" x14ac:dyDescent="0.25">
      <c r="B79" s="9"/>
      <c r="E79" s="28">
        <f>SUM(E73:E77)</f>
        <v>1954.7600000000002</v>
      </c>
      <c r="F79" s="28"/>
    </row>
    <row r="81" spans="2:6" x14ac:dyDescent="0.2">
      <c r="B81" s="14" t="s">
        <v>12</v>
      </c>
    </row>
    <row r="82" spans="2:6" x14ac:dyDescent="0.2">
      <c r="B82" t="s">
        <v>13</v>
      </c>
      <c r="E82" s="8">
        <v>43.58</v>
      </c>
    </row>
    <row r="83" spans="2:6" x14ac:dyDescent="0.2">
      <c r="B83" t="s">
        <v>14</v>
      </c>
      <c r="E83" s="8">
        <v>104.46</v>
      </c>
    </row>
    <row r="84" spans="2:6" x14ac:dyDescent="0.2">
      <c r="B84" t="s">
        <v>15</v>
      </c>
      <c r="E84" s="8">
        <v>108.98</v>
      </c>
    </row>
    <row r="85" spans="2:6" x14ac:dyDescent="0.2">
      <c r="B85" t="s">
        <v>16</v>
      </c>
      <c r="E85" s="8">
        <v>149.24</v>
      </c>
    </row>
    <row r="87" spans="2:6" x14ac:dyDescent="0.2">
      <c r="B87" s="14" t="s">
        <v>17</v>
      </c>
    </row>
    <row r="88" spans="2:6" x14ac:dyDescent="0.2">
      <c r="B88" t="s">
        <v>18</v>
      </c>
      <c r="E88" s="8">
        <v>63.77</v>
      </c>
    </row>
    <row r="89" spans="2:6" x14ac:dyDescent="0.2">
      <c r="B89" t="s">
        <v>19</v>
      </c>
      <c r="E89" s="8">
        <v>21.28</v>
      </c>
    </row>
    <row r="90" spans="2:6" x14ac:dyDescent="0.2">
      <c r="B90" t="s">
        <v>20</v>
      </c>
      <c r="E90" s="8">
        <v>79.72</v>
      </c>
    </row>
    <row r="91" spans="2:6" x14ac:dyDescent="0.2">
      <c r="B91" t="s">
        <v>21</v>
      </c>
      <c r="E91" s="8">
        <v>26.6</v>
      </c>
    </row>
    <row r="93" spans="2:6" ht="13.5" thickBot="1" x14ac:dyDescent="0.25"/>
    <row r="94" spans="2:6" ht="16.5" thickTop="1" thickBot="1" x14ac:dyDescent="0.3">
      <c r="B94" s="5" t="s">
        <v>90</v>
      </c>
      <c r="E94" s="15">
        <f>12*E68+2*E79</f>
        <v>38315.919999999998</v>
      </c>
      <c r="F94" s="97"/>
    </row>
    <row r="95" spans="2:6" ht="23.25" thickTop="1" x14ac:dyDescent="0.2">
      <c r="B95" s="98" t="s">
        <v>88</v>
      </c>
    </row>
    <row r="97" spans="1:9" x14ac:dyDescent="0.2">
      <c r="B97" s="17"/>
      <c r="C97" s="17"/>
      <c r="D97" s="17"/>
      <c r="E97" s="17"/>
      <c r="F97" s="17"/>
      <c r="G97" s="17"/>
      <c r="H97" s="17"/>
      <c r="I97" s="17"/>
    </row>
    <row r="98" spans="1:9" s="93" customFormat="1" x14ac:dyDescent="0.2"/>
    <row r="99" spans="1:9" ht="20.25" x14ac:dyDescent="0.3">
      <c r="A99" s="94"/>
      <c r="B99" s="1" t="s">
        <v>81</v>
      </c>
    </row>
    <row r="101" spans="1:9" x14ac:dyDescent="0.2">
      <c r="B101" s="2" t="s">
        <v>82</v>
      </c>
      <c r="C101" s="78">
        <v>0</v>
      </c>
    </row>
    <row r="102" spans="1:9" x14ac:dyDescent="0.2">
      <c r="B102" s="2"/>
      <c r="C102" s="68"/>
    </row>
    <row r="103" spans="1:9" x14ac:dyDescent="0.2">
      <c r="B103" s="5" t="s">
        <v>83</v>
      </c>
      <c r="C103" s="95">
        <v>0</v>
      </c>
      <c r="D103" s="85"/>
      <c r="E103" s="91"/>
      <c r="F103" s="91"/>
    </row>
    <row r="104" spans="1:9" x14ac:dyDescent="0.2">
      <c r="B104" s="5"/>
      <c r="C104" s="67"/>
      <c r="D104" s="85"/>
      <c r="E104" s="91"/>
      <c r="F104" s="91"/>
    </row>
    <row r="105" spans="1:9" x14ac:dyDescent="0.2">
      <c r="B105" s="5" t="s">
        <v>1</v>
      </c>
      <c r="C105" s="67">
        <v>47.67</v>
      </c>
      <c r="D105" s="85"/>
      <c r="E105" s="91"/>
      <c r="F105" s="91"/>
    </row>
    <row r="106" spans="1:9" x14ac:dyDescent="0.2">
      <c r="B106" s="5"/>
      <c r="C106" s="67"/>
      <c r="D106" s="85"/>
      <c r="E106" s="91"/>
      <c r="F106" s="91"/>
    </row>
    <row r="107" spans="1:9" x14ac:dyDescent="0.2">
      <c r="B107" s="5" t="s">
        <v>84</v>
      </c>
      <c r="C107" s="67">
        <v>179.86</v>
      </c>
      <c r="D107" s="85"/>
      <c r="E107" s="91"/>
      <c r="F107" s="91"/>
    </row>
    <row r="108" spans="1:9" x14ac:dyDescent="0.2">
      <c r="B108" s="2"/>
    </row>
    <row r="109" spans="1:9" x14ac:dyDescent="0.2">
      <c r="B109" s="7" t="s">
        <v>2</v>
      </c>
    </row>
    <row r="110" spans="1:9" x14ac:dyDescent="0.2">
      <c r="B110" t="s">
        <v>3</v>
      </c>
      <c r="E110" s="8">
        <v>1238.68</v>
      </c>
      <c r="F110" s="8"/>
    </row>
    <row r="111" spans="1:9" x14ac:dyDescent="0.2">
      <c r="B111" t="s">
        <v>4</v>
      </c>
      <c r="E111" s="8">
        <f>C101*C105</f>
        <v>0</v>
      </c>
      <c r="F111" s="8"/>
    </row>
    <row r="112" spans="1:9" x14ac:dyDescent="0.2">
      <c r="B112" t="s">
        <v>5</v>
      </c>
      <c r="E112" s="8">
        <v>569.45000000000005</v>
      </c>
      <c r="F112" s="8"/>
    </row>
    <row r="113" spans="2:6" x14ac:dyDescent="0.2">
      <c r="B113" t="s">
        <v>6</v>
      </c>
      <c r="E113" s="8">
        <v>334.47</v>
      </c>
      <c r="F113" s="8"/>
    </row>
    <row r="114" spans="2:6" x14ac:dyDescent="0.2">
      <c r="B114" t="s">
        <v>7</v>
      </c>
      <c r="E114" s="8">
        <v>247.28</v>
      </c>
      <c r="F114" s="8"/>
    </row>
    <row r="115" spans="2:6" x14ac:dyDescent="0.2">
      <c r="B115" t="s">
        <v>8</v>
      </c>
      <c r="E115" s="8">
        <v>24.14</v>
      </c>
      <c r="F115" s="8"/>
    </row>
    <row r="116" spans="2:6" x14ac:dyDescent="0.2">
      <c r="B116" t="s">
        <v>9</v>
      </c>
      <c r="E116" s="8">
        <v>400.77</v>
      </c>
      <c r="F116" s="8"/>
    </row>
    <row r="117" spans="2:6" x14ac:dyDescent="0.2">
      <c r="B117" t="s">
        <v>85</v>
      </c>
      <c r="E117" s="8">
        <f>C103*C107</f>
        <v>0</v>
      </c>
      <c r="F117" s="8"/>
    </row>
    <row r="118" spans="2:6" ht="15" x14ac:dyDescent="0.25">
      <c r="B118" s="9"/>
      <c r="E118" s="96">
        <f>SUM(E110:E117)</f>
        <v>2814.7900000000004</v>
      </c>
      <c r="F118" s="96"/>
    </row>
    <row r="120" spans="2:6" x14ac:dyDescent="0.2">
      <c r="B120" s="7" t="s">
        <v>10</v>
      </c>
    </row>
    <row r="121" spans="2:6" x14ac:dyDescent="0.2">
      <c r="B121" s="11" t="s">
        <v>11</v>
      </c>
      <c r="C121" s="69">
        <v>29.43</v>
      </c>
      <c r="D121" s="86"/>
    </row>
    <row r="122" spans="2:6" x14ac:dyDescent="0.2">
      <c r="B122" s="20"/>
    </row>
    <row r="123" spans="2:6" x14ac:dyDescent="0.2">
      <c r="B123" t="s">
        <v>3</v>
      </c>
      <c r="E123" s="8">
        <v>764.37</v>
      </c>
      <c r="F123" s="8"/>
    </row>
    <row r="124" spans="2:6" x14ac:dyDescent="0.2">
      <c r="B124" t="s">
        <v>4</v>
      </c>
      <c r="E124" s="8">
        <f>C101*C121</f>
        <v>0</v>
      </c>
      <c r="F124" s="8"/>
    </row>
    <row r="125" spans="2:6" x14ac:dyDescent="0.2">
      <c r="B125" t="s">
        <v>5</v>
      </c>
      <c r="E125" s="8">
        <v>569.45000000000005</v>
      </c>
      <c r="F125" s="8"/>
    </row>
    <row r="126" spans="2:6" x14ac:dyDescent="0.2">
      <c r="B126" t="s">
        <v>6</v>
      </c>
      <c r="E126" s="8">
        <v>334.47</v>
      </c>
      <c r="F126" s="8"/>
    </row>
    <row r="127" spans="2:6" x14ac:dyDescent="0.2">
      <c r="B127" t="s">
        <v>7</v>
      </c>
      <c r="E127" s="8">
        <v>247.28</v>
      </c>
      <c r="F127" s="8"/>
    </row>
    <row r="128" spans="2:6" x14ac:dyDescent="0.2">
      <c r="B128" t="s">
        <v>86</v>
      </c>
      <c r="E128" s="8">
        <f>C103*C107</f>
        <v>0</v>
      </c>
      <c r="F128" s="8"/>
    </row>
    <row r="129" spans="2:6" ht="15" x14ac:dyDescent="0.25">
      <c r="B129" s="9"/>
      <c r="E129" s="28">
        <f>SUM(E123:E127)</f>
        <v>1915.5700000000002</v>
      </c>
      <c r="F129" s="28"/>
    </row>
    <row r="131" spans="2:6" x14ac:dyDescent="0.2">
      <c r="B131" s="14" t="s">
        <v>12</v>
      </c>
    </row>
    <row r="132" spans="2:6" x14ac:dyDescent="0.2">
      <c r="B132" t="s">
        <v>13</v>
      </c>
      <c r="E132" s="8">
        <v>42.95</v>
      </c>
    </row>
    <row r="133" spans="2:6" x14ac:dyDescent="0.2">
      <c r="B133" t="s">
        <v>14</v>
      </c>
      <c r="E133" s="8">
        <v>102.95</v>
      </c>
    </row>
    <row r="134" spans="2:6" x14ac:dyDescent="0.2">
      <c r="B134" t="s">
        <v>15</v>
      </c>
      <c r="E134" s="8">
        <v>107.4</v>
      </c>
    </row>
    <row r="135" spans="2:6" x14ac:dyDescent="0.2">
      <c r="B135" t="s">
        <v>16</v>
      </c>
      <c r="E135" s="8">
        <v>147.07</v>
      </c>
    </row>
    <row r="137" spans="2:6" x14ac:dyDescent="0.2">
      <c r="B137" s="14" t="s">
        <v>17</v>
      </c>
    </row>
    <row r="138" spans="2:6" x14ac:dyDescent="0.2">
      <c r="B138" t="s">
        <v>18</v>
      </c>
      <c r="E138" s="8">
        <v>62.84</v>
      </c>
    </row>
    <row r="139" spans="2:6" x14ac:dyDescent="0.2">
      <c r="B139" t="s">
        <v>19</v>
      </c>
      <c r="E139" s="8">
        <v>20.97</v>
      </c>
    </row>
    <row r="140" spans="2:6" x14ac:dyDescent="0.2">
      <c r="B140" t="s">
        <v>20</v>
      </c>
      <c r="E140" s="8">
        <v>78.56</v>
      </c>
    </row>
    <row r="141" spans="2:6" x14ac:dyDescent="0.2">
      <c r="B141" t="s">
        <v>21</v>
      </c>
      <c r="E141" s="8">
        <v>26.21</v>
      </c>
    </row>
    <row r="143" spans="2:6" ht="13.5" thickBot="1" x14ac:dyDescent="0.25"/>
    <row r="144" spans="2:6" ht="16.5" thickTop="1" thickBot="1" x14ac:dyDescent="0.3">
      <c r="B144" s="5" t="s">
        <v>87</v>
      </c>
      <c r="E144" s="15">
        <f>12*E118+2*E129</f>
        <v>37608.620000000003</v>
      </c>
      <c r="F144" s="97"/>
    </row>
    <row r="145" spans="2:9" ht="23.25" thickTop="1" x14ac:dyDescent="0.2">
      <c r="B145" s="98" t="s">
        <v>88</v>
      </c>
    </row>
    <row r="147" spans="2:9" x14ac:dyDescent="0.2">
      <c r="B147" s="17"/>
      <c r="C147" s="17"/>
      <c r="D147" s="17"/>
      <c r="E147" s="17"/>
      <c r="F147" s="17"/>
      <c r="G147" s="17"/>
      <c r="H147" s="17"/>
      <c r="I147" s="17"/>
    </row>
    <row r="149" spans="2:9" ht="22.5" customHeight="1" x14ac:dyDescent="0.3">
      <c r="B149" s="81" t="s">
        <v>79</v>
      </c>
      <c r="C149" s="82"/>
    </row>
    <row r="151" spans="2:9" x14ac:dyDescent="0.2">
      <c r="B151" s="2" t="s">
        <v>0</v>
      </c>
      <c r="C151" s="3">
        <v>0</v>
      </c>
    </row>
    <row r="152" spans="2:9" x14ac:dyDescent="0.2">
      <c r="B152" s="2"/>
      <c r="C152" s="4"/>
    </row>
    <row r="153" spans="2:9" x14ac:dyDescent="0.2">
      <c r="B153" s="5" t="s">
        <v>1</v>
      </c>
      <c r="C153" s="67">
        <v>46.74</v>
      </c>
      <c r="D153" s="85"/>
      <c r="E153" s="91"/>
      <c r="F153" s="91"/>
    </row>
    <row r="154" spans="2:9" x14ac:dyDescent="0.2">
      <c r="B154" s="2"/>
    </row>
    <row r="155" spans="2:9" x14ac:dyDescent="0.2">
      <c r="B155" s="7" t="s">
        <v>2</v>
      </c>
    </row>
    <row r="156" spans="2:9" x14ac:dyDescent="0.2">
      <c r="B156" t="s">
        <v>3</v>
      </c>
      <c r="E156" s="8">
        <v>1214.3900000000001</v>
      </c>
      <c r="F156" s="8"/>
    </row>
    <row r="157" spans="2:9" x14ac:dyDescent="0.2">
      <c r="B157" t="s">
        <v>4</v>
      </c>
      <c r="E157" s="8">
        <f>C151*C153</f>
        <v>0</v>
      </c>
    </row>
    <row r="158" spans="2:9" x14ac:dyDescent="0.2">
      <c r="B158" t="s">
        <v>5</v>
      </c>
      <c r="E158" s="8">
        <v>558.28</v>
      </c>
    </row>
    <row r="159" spans="2:9" x14ac:dyDescent="0.2">
      <c r="B159" t="s">
        <v>6</v>
      </c>
      <c r="E159" s="8">
        <v>327.91</v>
      </c>
    </row>
    <row r="160" spans="2:9" x14ac:dyDescent="0.2">
      <c r="B160" t="s">
        <v>7</v>
      </c>
      <c r="E160" s="8">
        <v>242.43</v>
      </c>
    </row>
    <row r="161" spans="2:5" x14ac:dyDescent="0.2">
      <c r="B161" t="s">
        <v>8</v>
      </c>
      <c r="E161" s="8">
        <v>23.67</v>
      </c>
    </row>
    <row r="162" spans="2:5" x14ac:dyDescent="0.2">
      <c r="B162" t="s">
        <v>9</v>
      </c>
      <c r="E162" s="8">
        <v>392.91</v>
      </c>
    </row>
    <row r="163" spans="2:5" ht="14.25" x14ac:dyDescent="0.2">
      <c r="B163" s="9"/>
      <c r="E163" s="10">
        <f>SUM(E156:E162)</f>
        <v>2759.5899999999997</v>
      </c>
    </row>
    <row r="165" spans="2:5" x14ac:dyDescent="0.2">
      <c r="B165" s="7" t="s">
        <v>10</v>
      </c>
    </row>
    <row r="166" spans="2:5" x14ac:dyDescent="0.2">
      <c r="B166" s="11" t="s">
        <v>11</v>
      </c>
      <c r="C166" s="69">
        <v>28.85</v>
      </c>
      <c r="D166" s="86"/>
    </row>
    <row r="168" spans="2:5" x14ac:dyDescent="0.2">
      <c r="B168" t="s">
        <v>3</v>
      </c>
      <c r="E168" s="8">
        <v>749.38</v>
      </c>
    </row>
    <row r="169" spans="2:5" x14ac:dyDescent="0.2">
      <c r="B169" t="s">
        <v>4</v>
      </c>
      <c r="E169" s="8">
        <f>C151*C166</f>
        <v>0</v>
      </c>
    </row>
    <row r="170" spans="2:5" x14ac:dyDescent="0.2">
      <c r="B170" t="s">
        <v>5</v>
      </c>
      <c r="E170" s="92">
        <v>558.28</v>
      </c>
    </row>
    <row r="171" spans="2:5" x14ac:dyDescent="0.2">
      <c r="B171" t="s">
        <v>6</v>
      </c>
      <c r="E171" s="8">
        <v>327.91</v>
      </c>
    </row>
    <row r="172" spans="2:5" x14ac:dyDescent="0.2">
      <c r="B172" t="s">
        <v>7</v>
      </c>
      <c r="E172" s="8">
        <v>242.43</v>
      </c>
    </row>
    <row r="173" spans="2:5" ht="14.25" x14ac:dyDescent="0.2">
      <c r="B173" s="9"/>
      <c r="E173" s="13">
        <f>SUM(E168:E172)</f>
        <v>1878</v>
      </c>
    </row>
    <row r="175" spans="2:5" x14ac:dyDescent="0.2">
      <c r="B175" s="14" t="s">
        <v>12</v>
      </c>
    </row>
    <row r="176" spans="2:5" x14ac:dyDescent="0.2">
      <c r="B176" t="s">
        <v>13</v>
      </c>
      <c r="E176" s="8">
        <v>42.11</v>
      </c>
    </row>
    <row r="177" spans="2:9" x14ac:dyDescent="0.2">
      <c r="B177" t="s">
        <v>14</v>
      </c>
      <c r="E177" s="8">
        <v>100.93</v>
      </c>
    </row>
    <row r="178" spans="2:9" x14ac:dyDescent="0.2">
      <c r="B178" t="s">
        <v>15</v>
      </c>
      <c r="E178" s="8">
        <v>105.29</v>
      </c>
    </row>
    <row r="179" spans="2:9" x14ac:dyDescent="0.2">
      <c r="B179" t="s">
        <v>16</v>
      </c>
      <c r="E179" s="8">
        <v>144.19</v>
      </c>
    </row>
    <row r="181" spans="2:9" x14ac:dyDescent="0.2">
      <c r="B181" s="14" t="s">
        <v>17</v>
      </c>
    </row>
    <row r="182" spans="2:9" x14ac:dyDescent="0.2">
      <c r="B182" t="s">
        <v>18</v>
      </c>
      <c r="E182" s="8">
        <v>61.61</v>
      </c>
    </row>
    <row r="183" spans="2:9" x14ac:dyDescent="0.2">
      <c r="B183" t="s">
        <v>19</v>
      </c>
      <c r="E183" s="8">
        <v>20.56</v>
      </c>
    </row>
    <row r="184" spans="2:9" x14ac:dyDescent="0.2">
      <c r="B184" t="s">
        <v>20</v>
      </c>
      <c r="E184" s="8">
        <v>77.02</v>
      </c>
    </row>
    <row r="185" spans="2:9" x14ac:dyDescent="0.2">
      <c r="B185" t="s">
        <v>21</v>
      </c>
      <c r="E185" s="8">
        <v>25.7</v>
      </c>
    </row>
    <row r="186" spans="2:9" ht="13.5" thickBot="1" x14ac:dyDescent="0.25"/>
    <row r="187" spans="2:9" ht="16.5" thickTop="1" thickBot="1" x14ac:dyDescent="0.3">
      <c r="B187" s="5" t="s">
        <v>80</v>
      </c>
      <c r="E187" s="15">
        <f>12*E163+2*E173</f>
        <v>36871.079999999994</v>
      </c>
    </row>
    <row r="188" spans="2:9" ht="23.25" thickTop="1" x14ac:dyDescent="0.2">
      <c r="B188" s="16" t="s">
        <v>23</v>
      </c>
    </row>
    <row r="190" spans="2:9" x14ac:dyDescent="0.2">
      <c r="B190" s="17"/>
      <c r="C190" s="17"/>
      <c r="D190" s="17"/>
      <c r="E190" s="17"/>
      <c r="F190" s="17"/>
      <c r="G190" s="17"/>
      <c r="H190" s="17"/>
      <c r="I190" s="17"/>
    </row>
    <row r="192" spans="2:9" ht="22.5" customHeight="1" x14ac:dyDescent="0.3">
      <c r="B192" s="81" t="s">
        <v>77</v>
      </c>
      <c r="C192" s="82"/>
    </row>
    <row r="194" spans="2:6" x14ac:dyDescent="0.2">
      <c r="B194" s="2" t="s">
        <v>0</v>
      </c>
      <c r="C194" s="3">
        <v>0</v>
      </c>
    </row>
    <row r="195" spans="2:6" x14ac:dyDescent="0.2">
      <c r="B195" s="2"/>
      <c r="C195" s="4"/>
    </row>
    <row r="196" spans="2:6" x14ac:dyDescent="0.2">
      <c r="B196" s="5" t="s">
        <v>1</v>
      </c>
      <c r="C196" s="67">
        <v>46.32</v>
      </c>
      <c r="D196" s="85"/>
      <c r="E196" s="91"/>
      <c r="F196" s="91"/>
    </row>
    <row r="197" spans="2:6" x14ac:dyDescent="0.2">
      <c r="B197" s="2"/>
    </row>
    <row r="198" spans="2:6" x14ac:dyDescent="0.2">
      <c r="B198" s="7" t="s">
        <v>2</v>
      </c>
    </row>
    <row r="199" spans="2:6" x14ac:dyDescent="0.2">
      <c r="B199" t="s">
        <v>3</v>
      </c>
      <c r="E199" s="8">
        <v>1203.56</v>
      </c>
      <c r="F199" s="8"/>
    </row>
    <row r="200" spans="2:6" x14ac:dyDescent="0.2">
      <c r="B200" t="s">
        <v>4</v>
      </c>
      <c r="E200" s="8">
        <f>C194*C196</f>
        <v>0</v>
      </c>
    </row>
    <row r="201" spans="2:6" x14ac:dyDescent="0.2">
      <c r="B201" t="s">
        <v>5</v>
      </c>
      <c r="E201" s="8">
        <v>553.29999999999995</v>
      </c>
    </row>
    <row r="202" spans="2:6" x14ac:dyDescent="0.2">
      <c r="B202" t="s">
        <v>6</v>
      </c>
      <c r="E202" s="8">
        <v>324.99</v>
      </c>
    </row>
    <row r="203" spans="2:6" x14ac:dyDescent="0.2">
      <c r="B203" t="s">
        <v>7</v>
      </c>
      <c r="E203" s="8">
        <v>240.26999999999998</v>
      </c>
    </row>
    <row r="204" spans="2:6" x14ac:dyDescent="0.2">
      <c r="B204" t="s">
        <v>8</v>
      </c>
      <c r="E204" s="8">
        <v>23.46</v>
      </c>
    </row>
    <row r="205" spans="2:6" x14ac:dyDescent="0.2">
      <c r="B205" t="s">
        <v>9</v>
      </c>
      <c r="E205" s="8">
        <v>389.40999999999997</v>
      </c>
    </row>
    <row r="206" spans="2:6" ht="14.25" x14ac:dyDescent="0.2">
      <c r="B206" s="9"/>
      <c r="E206" s="10">
        <f>SUM(E199:E205)</f>
        <v>2734.99</v>
      </c>
    </row>
    <row r="208" spans="2:6" x14ac:dyDescent="0.2">
      <c r="B208" s="7" t="s">
        <v>10</v>
      </c>
    </row>
    <row r="209" spans="2:5" x14ac:dyDescent="0.2">
      <c r="B209" s="11" t="s">
        <v>11</v>
      </c>
      <c r="C209" s="69">
        <v>28.59</v>
      </c>
      <c r="D209" s="86"/>
    </row>
    <row r="211" spans="2:5" x14ac:dyDescent="0.2">
      <c r="B211" t="s">
        <v>3</v>
      </c>
      <c r="E211" s="8">
        <v>742.7</v>
      </c>
    </row>
    <row r="212" spans="2:5" x14ac:dyDescent="0.2">
      <c r="B212" t="s">
        <v>4</v>
      </c>
      <c r="E212" s="8">
        <f>C194*C209</f>
        <v>0</v>
      </c>
    </row>
    <row r="213" spans="2:5" x14ac:dyDescent="0.2">
      <c r="B213" t="s">
        <v>5</v>
      </c>
      <c r="E213" s="92">
        <v>553.29999999999995</v>
      </c>
    </row>
    <row r="214" spans="2:5" x14ac:dyDescent="0.2">
      <c r="B214" t="s">
        <v>6</v>
      </c>
      <c r="E214" s="8">
        <v>324.99</v>
      </c>
    </row>
    <row r="215" spans="2:5" x14ac:dyDescent="0.2">
      <c r="B215" t="s">
        <v>7</v>
      </c>
      <c r="E215" s="8">
        <v>240.26999999999998</v>
      </c>
    </row>
    <row r="216" spans="2:5" ht="14.25" x14ac:dyDescent="0.2">
      <c r="B216" s="9"/>
      <c r="E216" s="13">
        <f>SUM(E211:E215)</f>
        <v>1861.26</v>
      </c>
    </row>
    <row r="218" spans="2:5" x14ac:dyDescent="0.2">
      <c r="B218" s="14" t="s">
        <v>12</v>
      </c>
    </row>
    <row r="219" spans="2:5" x14ac:dyDescent="0.2">
      <c r="B219" t="s">
        <v>13</v>
      </c>
      <c r="E219" s="8">
        <v>41.73</v>
      </c>
    </row>
    <row r="220" spans="2:5" x14ac:dyDescent="0.2">
      <c r="B220" t="s">
        <v>14</v>
      </c>
      <c r="E220" s="8">
        <v>100.03</v>
      </c>
    </row>
    <row r="221" spans="2:5" x14ac:dyDescent="0.2">
      <c r="B221" t="s">
        <v>15</v>
      </c>
      <c r="E221" s="8">
        <v>104.35000000000001</v>
      </c>
    </row>
    <row r="222" spans="2:5" x14ac:dyDescent="0.2">
      <c r="B222" t="s">
        <v>16</v>
      </c>
      <c r="E222" s="8">
        <v>142.89999999999998</v>
      </c>
    </row>
    <row r="224" spans="2:5" x14ac:dyDescent="0.2">
      <c r="B224" s="14" t="s">
        <v>17</v>
      </c>
    </row>
    <row r="225" spans="2:9" x14ac:dyDescent="0.2">
      <c r="B225" t="s">
        <v>18</v>
      </c>
      <c r="E225" s="8">
        <v>61.059999999999995</v>
      </c>
    </row>
    <row r="226" spans="2:9" x14ac:dyDescent="0.2">
      <c r="B226" t="s">
        <v>19</v>
      </c>
      <c r="E226" s="8">
        <v>20.380000000000003</v>
      </c>
    </row>
    <row r="227" spans="2:9" x14ac:dyDescent="0.2">
      <c r="B227" t="s">
        <v>20</v>
      </c>
      <c r="E227" s="8">
        <v>76.33</v>
      </c>
    </row>
    <row r="228" spans="2:9" x14ac:dyDescent="0.2">
      <c r="B228" t="s">
        <v>21</v>
      </c>
      <c r="E228" s="8">
        <v>25.470000000000002</v>
      </c>
    </row>
    <row r="229" spans="2:9" ht="13.5" thickBot="1" x14ac:dyDescent="0.25"/>
    <row r="230" spans="2:9" ht="16.5" thickTop="1" thickBot="1" x14ac:dyDescent="0.3">
      <c r="B230" s="5" t="s">
        <v>78</v>
      </c>
      <c r="E230" s="15">
        <f>12*E206+2*E216</f>
        <v>36542.399999999994</v>
      </c>
    </row>
    <row r="231" spans="2:9" ht="23.25" thickTop="1" x14ac:dyDescent="0.2">
      <c r="B231" s="16" t="s">
        <v>23</v>
      </c>
    </row>
    <row r="233" spans="2:9" x14ac:dyDescent="0.2">
      <c r="B233" s="17"/>
      <c r="C233" s="17"/>
      <c r="D233" s="17"/>
      <c r="E233" s="17"/>
      <c r="F233" s="17"/>
      <c r="G233" s="17"/>
      <c r="H233" s="17"/>
      <c r="I233" s="17"/>
    </row>
    <row r="238" spans="2:9" ht="22.5" customHeight="1" x14ac:dyDescent="0.3">
      <c r="B238" s="81" t="s">
        <v>75</v>
      </c>
      <c r="C238" s="82"/>
    </row>
    <row r="240" spans="2:9" x14ac:dyDescent="0.2">
      <c r="B240" s="2" t="s">
        <v>0</v>
      </c>
      <c r="C240" s="3">
        <v>7</v>
      </c>
      <c r="E240" s="84" t="s">
        <v>74</v>
      </c>
      <c r="F240" s="84" t="s">
        <v>73</v>
      </c>
    </row>
    <row r="241" spans="2:6" x14ac:dyDescent="0.2">
      <c r="B241" s="2"/>
      <c r="C241" s="4"/>
    </row>
    <row r="242" spans="2:6" x14ac:dyDescent="0.2">
      <c r="B242" s="5" t="s">
        <v>1</v>
      </c>
      <c r="C242" s="6">
        <v>45.29</v>
      </c>
      <c r="D242" s="85">
        <v>45.41</v>
      </c>
    </row>
    <row r="243" spans="2:6" x14ac:dyDescent="0.2">
      <c r="B243" s="2"/>
    </row>
    <row r="244" spans="2:6" x14ac:dyDescent="0.2">
      <c r="B244" s="7" t="s">
        <v>2</v>
      </c>
    </row>
    <row r="245" spans="2:6" x14ac:dyDescent="0.2">
      <c r="B245" t="s">
        <v>3</v>
      </c>
      <c r="E245" s="8">
        <v>1177.08</v>
      </c>
      <c r="F245" s="8">
        <v>1179.96</v>
      </c>
    </row>
    <row r="246" spans="2:6" x14ac:dyDescent="0.2">
      <c r="B246" t="s">
        <v>4</v>
      </c>
      <c r="E246" s="8">
        <f>C240*C242</f>
        <v>317.02999999999997</v>
      </c>
      <c r="F246" s="8">
        <f>C240*D242</f>
        <v>317.87</v>
      </c>
    </row>
    <row r="247" spans="2:6" x14ac:dyDescent="0.2">
      <c r="B247" t="s">
        <v>5</v>
      </c>
      <c r="E247" s="8">
        <v>541.12</v>
      </c>
      <c r="F247" s="8">
        <v>542.45000000000005</v>
      </c>
    </row>
    <row r="248" spans="2:6" x14ac:dyDescent="0.2">
      <c r="B248" t="s">
        <v>6</v>
      </c>
      <c r="E248" s="8">
        <v>317.83</v>
      </c>
      <c r="F248" s="8">
        <v>318.61</v>
      </c>
    </row>
    <row r="249" spans="2:6" x14ac:dyDescent="0.2">
      <c r="B249" t="s">
        <v>7</v>
      </c>
      <c r="E249" s="8">
        <v>234.98</v>
      </c>
      <c r="F249" s="8">
        <v>235.55</v>
      </c>
    </row>
    <row r="250" spans="2:6" x14ac:dyDescent="0.2">
      <c r="B250" t="s">
        <v>8</v>
      </c>
      <c r="E250" s="8">
        <v>22.94</v>
      </c>
      <c r="F250" s="8">
        <v>23</v>
      </c>
    </row>
    <row r="251" spans="2:6" x14ac:dyDescent="0.2">
      <c r="B251" t="s">
        <v>9</v>
      </c>
      <c r="E251" s="8">
        <v>380.84</v>
      </c>
      <c r="F251" s="8">
        <v>381.77</v>
      </c>
    </row>
    <row r="252" spans="2:6" ht="14.25" x14ac:dyDescent="0.2">
      <c r="B252" s="9"/>
      <c r="E252" s="10">
        <f>SUM(E245:E251)</f>
        <v>2991.82</v>
      </c>
      <c r="F252" s="10">
        <f>SUM(F245:F251)</f>
        <v>2999.21</v>
      </c>
    </row>
    <row r="254" spans="2:6" x14ac:dyDescent="0.2">
      <c r="B254" s="7" t="s">
        <v>10</v>
      </c>
    </row>
    <row r="255" spans="2:6" x14ac:dyDescent="0.2">
      <c r="B255" s="11" t="s">
        <v>62</v>
      </c>
      <c r="C255" s="12">
        <v>27.95</v>
      </c>
      <c r="D255" s="86">
        <v>28.02</v>
      </c>
    </row>
    <row r="257" spans="2:6" x14ac:dyDescent="0.2">
      <c r="B257" t="s">
        <v>3</v>
      </c>
      <c r="E257" s="8">
        <v>726.35</v>
      </c>
      <c r="F257" s="8">
        <v>728.13</v>
      </c>
    </row>
    <row r="258" spans="2:6" x14ac:dyDescent="0.2">
      <c r="B258" t="s">
        <v>4</v>
      </c>
      <c r="E258" s="8">
        <f>C240*C255</f>
        <v>195.65</v>
      </c>
      <c r="F258" s="8">
        <f>C240*D255</f>
        <v>196.14</v>
      </c>
    </row>
    <row r="259" spans="2:6" x14ac:dyDescent="0.2">
      <c r="B259" t="s">
        <v>5</v>
      </c>
      <c r="E259" s="8">
        <v>541.12</v>
      </c>
      <c r="F259" s="8">
        <v>542.45000000000005</v>
      </c>
    </row>
    <row r="260" spans="2:6" x14ac:dyDescent="0.2">
      <c r="B260" t="s">
        <v>6</v>
      </c>
      <c r="E260" s="8">
        <v>317.83</v>
      </c>
      <c r="F260" s="8">
        <v>318.61</v>
      </c>
    </row>
    <row r="261" spans="2:6" x14ac:dyDescent="0.2">
      <c r="B261" t="s">
        <v>7</v>
      </c>
      <c r="E261" s="8">
        <v>234.98</v>
      </c>
      <c r="F261" s="8">
        <v>235.55</v>
      </c>
    </row>
    <row r="262" spans="2:6" ht="14.25" x14ac:dyDescent="0.2">
      <c r="B262" s="9"/>
      <c r="E262" s="13">
        <f>SUM(E257:E261)</f>
        <v>2015.9299999999998</v>
      </c>
      <c r="F262" s="13">
        <f>SUM(F257:F261)</f>
        <v>2020.8799999999999</v>
      </c>
    </row>
    <row r="264" spans="2:6" x14ac:dyDescent="0.2">
      <c r="B264" s="14" t="s">
        <v>12</v>
      </c>
    </row>
    <row r="265" spans="2:6" x14ac:dyDescent="0.2">
      <c r="B265" t="s">
        <v>13</v>
      </c>
      <c r="E265" s="8">
        <v>40.809999999999995</v>
      </c>
      <c r="F265" s="37">
        <v>40.909999999999997</v>
      </c>
    </row>
    <row r="266" spans="2:6" x14ac:dyDescent="0.2">
      <c r="B266" t="s">
        <v>14</v>
      </c>
      <c r="E266" s="8">
        <v>97.820000000000007</v>
      </c>
      <c r="F266" s="37">
        <v>98.06</v>
      </c>
    </row>
    <row r="267" spans="2:6" x14ac:dyDescent="0.2">
      <c r="B267" t="s">
        <v>15</v>
      </c>
      <c r="E267" s="8">
        <v>102.05000000000001</v>
      </c>
      <c r="F267" s="37">
        <v>102.30000000000001</v>
      </c>
    </row>
    <row r="268" spans="2:6" x14ac:dyDescent="0.2">
      <c r="B268" t="s">
        <v>16</v>
      </c>
      <c r="E268" s="8">
        <v>139.75</v>
      </c>
      <c r="F268" s="37">
        <v>140.09</v>
      </c>
    </row>
    <row r="270" spans="2:6" x14ac:dyDescent="0.2">
      <c r="B270" s="14" t="s">
        <v>17</v>
      </c>
    </row>
    <row r="271" spans="2:6" x14ac:dyDescent="0.2">
      <c r="B271" t="s">
        <v>18</v>
      </c>
      <c r="E271" s="8">
        <v>59.72</v>
      </c>
      <c r="F271" s="37">
        <v>59.86</v>
      </c>
    </row>
    <row r="272" spans="2:6" x14ac:dyDescent="0.2">
      <c r="B272" t="s">
        <v>19</v>
      </c>
      <c r="E272" s="8">
        <v>19.930000000000003</v>
      </c>
      <c r="F272" s="37">
        <v>19.98</v>
      </c>
    </row>
    <row r="273" spans="2:9" x14ac:dyDescent="0.2">
      <c r="B273" t="s">
        <v>20</v>
      </c>
      <c r="E273" s="8">
        <v>74.650000000000006</v>
      </c>
      <c r="F273" s="37">
        <v>74.83</v>
      </c>
    </row>
    <row r="274" spans="2:9" x14ac:dyDescent="0.2">
      <c r="B274" t="s">
        <v>21</v>
      </c>
      <c r="E274" s="8">
        <v>24.91</v>
      </c>
      <c r="F274" s="37">
        <v>24.970000000000002</v>
      </c>
    </row>
    <row r="275" spans="2:9" ht="13.5" thickBot="1" x14ac:dyDescent="0.25"/>
    <row r="276" spans="2:9" ht="16.5" thickTop="1" thickBot="1" x14ac:dyDescent="0.3">
      <c r="B276" s="5" t="s">
        <v>76</v>
      </c>
      <c r="E276" s="15">
        <f>12*E252+2*E262</f>
        <v>39933.700000000004</v>
      </c>
      <c r="F276" s="15">
        <f>6*E252+6*F252+E262+F262</f>
        <v>39982.990000000005</v>
      </c>
    </row>
    <row r="277" spans="2:9" ht="23.25" thickTop="1" x14ac:dyDescent="0.2">
      <c r="B277" s="16" t="s">
        <v>23</v>
      </c>
    </row>
    <row r="279" spans="2:9" x14ac:dyDescent="0.2">
      <c r="B279" s="17"/>
      <c r="C279" s="17"/>
      <c r="D279" s="17"/>
      <c r="E279" s="17"/>
      <c r="F279" s="17"/>
      <c r="G279" s="17"/>
      <c r="H279" s="17"/>
      <c r="I279" s="17"/>
    </row>
    <row r="283" spans="2:9" ht="22.5" customHeight="1" x14ac:dyDescent="0.3">
      <c r="B283" s="81" t="s">
        <v>71</v>
      </c>
      <c r="C283" s="82"/>
    </row>
    <row r="285" spans="2:9" x14ac:dyDescent="0.2">
      <c r="B285" s="2" t="s">
        <v>0</v>
      </c>
      <c r="C285" s="3">
        <v>7</v>
      </c>
      <c r="E285" s="84" t="s">
        <v>74</v>
      </c>
      <c r="F285" s="84" t="s">
        <v>73</v>
      </c>
    </row>
    <row r="286" spans="2:9" x14ac:dyDescent="0.2">
      <c r="B286" s="2"/>
      <c r="C286" s="4"/>
    </row>
    <row r="287" spans="2:9" x14ac:dyDescent="0.2">
      <c r="B287" s="5" t="s">
        <v>1</v>
      </c>
      <c r="C287" s="6">
        <v>44.18</v>
      </c>
      <c r="D287" s="85">
        <v>44.29</v>
      </c>
    </row>
    <row r="288" spans="2:9" x14ac:dyDescent="0.2">
      <c r="B288" s="2"/>
    </row>
    <row r="289" spans="2:6" x14ac:dyDescent="0.2">
      <c r="B289" s="7" t="s">
        <v>2</v>
      </c>
    </row>
    <row r="290" spans="2:6" x14ac:dyDescent="0.2">
      <c r="B290" t="s">
        <v>3</v>
      </c>
      <c r="E290" s="88">
        <v>1148.3399999999999</v>
      </c>
      <c r="F290" s="37">
        <v>1151.1600000000001</v>
      </c>
    </row>
    <row r="291" spans="2:6" x14ac:dyDescent="0.2">
      <c r="B291" t="s">
        <v>4</v>
      </c>
      <c r="E291" s="88">
        <f>C285*C287</f>
        <v>309.26</v>
      </c>
      <c r="F291" s="37">
        <f>C285*D287</f>
        <v>310.02999999999997</v>
      </c>
    </row>
    <row r="292" spans="2:6" x14ac:dyDescent="0.2">
      <c r="B292" t="s">
        <v>5</v>
      </c>
      <c r="E292" s="88">
        <v>527.9</v>
      </c>
      <c r="F292" s="37">
        <v>529.20000000000005</v>
      </c>
    </row>
    <row r="293" spans="2:6" x14ac:dyDescent="0.2">
      <c r="B293" t="s">
        <v>6</v>
      </c>
      <c r="E293" s="88">
        <v>310.07</v>
      </c>
      <c r="F293" s="37">
        <v>310.83</v>
      </c>
    </row>
    <row r="294" spans="2:6" x14ac:dyDescent="0.2">
      <c r="B294" t="s">
        <v>7</v>
      </c>
      <c r="E294" s="88">
        <v>229.23</v>
      </c>
      <c r="F294" s="37">
        <v>229.79999999999998</v>
      </c>
    </row>
    <row r="295" spans="2:6" x14ac:dyDescent="0.2">
      <c r="B295" t="s">
        <v>8</v>
      </c>
      <c r="E295" s="88">
        <v>22.380000000000003</v>
      </c>
      <c r="F295" s="37">
        <v>22.430000000000003</v>
      </c>
    </row>
    <row r="296" spans="2:6" x14ac:dyDescent="0.2">
      <c r="B296" t="s">
        <v>9</v>
      </c>
      <c r="E296" s="88">
        <v>371.53999999999996</v>
      </c>
      <c r="F296" s="37">
        <v>372.45</v>
      </c>
    </row>
    <row r="297" spans="2:6" ht="14.25" x14ac:dyDescent="0.2">
      <c r="B297" s="9"/>
      <c r="E297" s="89">
        <f>SUM(E290:E296)</f>
        <v>2918.7200000000003</v>
      </c>
      <c r="F297" s="87">
        <f>SUM(F290:F296)</f>
        <v>2925.9</v>
      </c>
    </row>
    <row r="299" spans="2:6" x14ac:dyDescent="0.2">
      <c r="B299" s="7" t="s">
        <v>10</v>
      </c>
    </row>
    <row r="300" spans="2:6" x14ac:dyDescent="0.2">
      <c r="B300" s="11" t="s">
        <v>62</v>
      </c>
      <c r="C300" s="12">
        <v>27.26</v>
      </c>
      <c r="D300" s="86">
        <v>27.32</v>
      </c>
    </row>
    <row r="302" spans="2:6" x14ac:dyDescent="0.2">
      <c r="B302" t="s">
        <v>3</v>
      </c>
      <c r="E302" s="88">
        <v>708.61</v>
      </c>
      <c r="F302" s="8">
        <v>710.35</v>
      </c>
    </row>
    <row r="303" spans="2:6" x14ac:dyDescent="0.2">
      <c r="B303" t="s">
        <v>4</v>
      </c>
      <c r="E303" s="88">
        <f>C285*C300</f>
        <v>190.82000000000002</v>
      </c>
      <c r="F303" s="37">
        <f>C285*D300</f>
        <v>191.24</v>
      </c>
    </row>
    <row r="304" spans="2:6" x14ac:dyDescent="0.2">
      <c r="B304" t="s">
        <v>5</v>
      </c>
      <c r="E304" s="88">
        <v>527.9</v>
      </c>
      <c r="F304" s="37">
        <v>529.20000000000005</v>
      </c>
    </row>
    <row r="305" spans="2:6" x14ac:dyDescent="0.2">
      <c r="B305" t="s">
        <v>6</v>
      </c>
      <c r="E305" s="88">
        <v>310.07</v>
      </c>
      <c r="F305" s="37">
        <v>310.83</v>
      </c>
    </row>
    <row r="306" spans="2:6" x14ac:dyDescent="0.2">
      <c r="B306" t="s">
        <v>7</v>
      </c>
      <c r="E306" s="88">
        <v>229.23</v>
      </c>
      <c r="F306" s="37">
        <v>229.79999999999998</v>
      </c>
    </row>
    <row r="307" spans="2:6" ht="14.25" x14ac:dyDescent="0.2">
      <c r="B307" s="9"/>
      <c r="E307" s="90">
        <f>SUM(E302:E306)</f>
        <v>1966.6299999999999</v>
      </c>
      <c r="F307" s="13">
        <f>SUM(F302:F306)</f>
        <v>1971.4199999999998</v>
      </c>
    </row>
    <row r="309" spans="2:6" x14ac:dyDescent="0.2">
      <c r="B309" s="14" t="s">
        <v>12</v>
      </c>
    </row>
    <row r="310" spans="2:6" x14ac:dyDescent="0.2">
      <c r="B310" t="s">
        <v>13</v>
      </c>
      <c r="E310" s="88">
        <v>39.809999999999995</v>
      </c>
      <c r="F310" s="37">
        <v>39.909999999999997</v>
      </c>
    </row>
    <row r="311" spans="2:6" x14ac:dyDescent="0.2">
      <c r="B311" t="s">
        <v>14</v>
      </c>
      <c r="E311" s="88">
        <v>95.43</v>
      </c>
      <c r="F311" s="37">
        <v>95.660000000000011</v>
      </c>
    </row>
    <row r="312" spans="2:6" x14ac:dyDescent="0.2">
      <c r="B312" t="s">
        <v>15</v>
      </c>
      <c r="E312" s="88">
        <v>99.56</v>
      </c>
      <c r="F312" s="37">
        <v>99.800000000000011</v>
      </c>
    </row>
    <row r="313" spans="2:6" x14ac:dyDescent="0.2">
      <c r="B313" t="s">
        <v>16</v>
      </c>
      <c r="E313" s="88">
        <v>136.32999999999998</v>
      </c>
      <c r="F313" s="37">
        <v>136.66999999999999</v>
      </c>
    </row>
    <row r="314" spans="2:6" x14ac:dyDescent="0.2">
      <c r="F314" s="37"/>
    </row>
    <row r="315" spans="2:6" x14ac:dyDescent="0.2">
      <c r="B315" s="14" t="s">
        <v>17</v>
      </c>
      <c r="F315" s="37"/>
    </row>
    <row r="316" spans="2:6" x14ac:dyDescent="0.2">
      <c r="B316" t="s">
        <v>18</v>
      </c>
      <c r="E316" s="88">
        <v>58.26</v>
      </c>
      <c r="F316" s="37">
        <v>58.4</v>
      </c>
    </row>
    <row r="317" spans="2:6" x14ac:dyDescent="0.2">
      <c r="B317" t="s">
        <v>19</v>
      </c>
      <c r="E317" s="88">
        <v>19.440000000000001</v>
      </c>
      <c r="F317" s="37">
        <v>19.490000000000002</v>
      </c>
    </row>
    <row r="318" spans="2:6" x14ac:dyDescent="0.2">
      <c r="B318" t="s">
        <v>20</v>
      </c>
      <c r="E318" s="88">
        <v>72.820000000000007</v>
      </c>
      <c r="F318" s="37">
        <v>73</v>
      </c>
    </row>
    <row r="319" spans="2:6" x14ac:dyDescent="0.2">
      <c r="B319" t="s">
        <v>21</v>
      </c>
      <c r="E319" s="88">
        <v>24.3</v>
      </c>
      <c r="F319" s="37">
        <v>24.360000000000003</v>
      </c>
    </row>
    <row r="320" spans="2:6" ht="13.5" thickBot="1" x14ac:dyDescent="0.25"/>
    <row r="321" spans="2:9" ht="16.5" thickTop="1" thickBot="1" x14ac:dyDescent="0.3">
      <c r="B321" s="5" t="s">
        <v>72</v>
      </c>
      <c r="E321" s="15">
        <f>8*E297+1*E307+4*F297+1*F307</f>
        <v>38991.410000000003</v>
      </c>
    </row>
    <row r="322" spans="2:9" ht="23.25" thickTop="1" x14ac:dyDescent="0.2">
      <c r="B322" s="16" t="s">
        <v>23</v>
      </c>
    </row>
    <row r="324" spans="2:9" x14ac:dyDescent="0.2">
      <c r="B324" s="17"/>
      <c r="C324" s="17"/>
      <c r="D324" s="17"/>
      <c r="E324" s="17"/>
      <c r="F324" s="17"/>
      <c r="G324" s="17"/>
      <c r="H324" s="17"/>
      <c r="I324" s="17"/>
    </row>
    <row r="329" spans="2:9" ht="22.5" customHeight="1" x14ac:dyDescent="0.3">
      <c r="B329" s="81" t="s">
        <v>69</v>
      </c>
      <c r="C329" s="82"/>
    </row>
    <row r="331" spans="2:9" x14ac:dyDescent="0.2">
      <c r="B331" s="2" t="s">
        <v>0</v>
      </c>
      <c r="C331" s="3">
        <v>7</v>
      </c>
    </row>
    <row r="332" spans="2:9" x14ac:dyDescent="0.2">
      <c r="B332" s="2"/>
      <c r="C332" s="4"/>
    </row>
    <row r="333" spans="2:9" x14ac:dyDescent="0.2">
      <c r="B333" s="5" t="s">
        <v>1</v>
      </c>
      <c r="C333" s="6">
        <v>45.29</v>
      </c>
    </row>
    <row r="334" spans="2:9" x14ac:dyDescent="0.2">
      <c r="B334" s="2"/>
    </row>
    <row r="335" spans="2:9" x14ac:dyDescent="0.2">
      <c r="B335" s="7" t="s">
        <v>2</v>
      </c>
    </row>
    <row r="336" spans="2:9" x14ac:dyDescent="0.2">
      <c r="B336" t="s">
        <v>3</v>
      </c>
      <c r="E336" s="8">
        <v>1131.3599999999999</v>
      </c>
    </row>
    <row r="337" spans="2:6" x14ac:dyDescent="0.2">
      <c r="B337" t="s">
        <v>4</v>
      </c>
      <c r="E337" s="8">
        <f>C331*C333</f>
        <v>317.02999999999997</v>
      </c>
    </row>
    <row r="338" spans="2:6" x14ac:dyDescent="0.2">
      <c r="B338" t="s">
        <v>5</v>
      </c>
      <c r="E338" s="8">
        <v>520.09</v>
      </c>
    </row>
    <row r="339" spans="2:6" x14ac:dyDescent="0.2">
      <c r="B339" t="s">
        <v>6</v>
      </c>
      <c r="E339" s="8">
        <v>305.48</v>
      </c>
    </row>
    <row r="340" spans="2:6" x14ac:dyDescent="0.2">
      <c r="B340" t="s">
        <v>7</v>
      </c>
      <c r="E340" s="8">
        <v>225.84</v>
      </c>
      <c r="F340" s="26"/>
    </row>
    <row r="341" spans="2:6" x14ac:dyDescent="0.2">
      <c r="B341" t="s">
        <v>8</v>
      </c>
      <c r="E341" s="8">
        <v>22.040000000000003</v>
      </c>
    </row>
    <row r="342" spans="2:6" x14ac:dyDescent="0.2">
      <c r="B342" t="s">
        <v>9</v>
      </c>
      <c r="E342" s="8">
        <v>366.03999999999996</v>
      </c>
    </row>
    <row r="343" spans="2:6" ht="14.25" x14ac:dyDescent="0.2">
      <c r="B343" s="9"/>
      <c r="E343" s="10">
        <f>SUM(E336:E342)</f>
        <v>2887.88</v>
      </c>
    </row>
    <row r="345" spans="2:6" x14ac:dyDescent="0.2">
      <c r="B345" s="7" t="s">
        <v>10</v>
      </c>
    </row>
    <row r="346" spans="2:6" x14ac:dyDescent="0.2">
      <c r="B346" s="11" t="s">
        <v>62</v>
      </c>
      <c r="C346" s="12">
        <v>26.85</v>
      </c>
    </row>
    <row r="348" spans="2:6" x14ac:dyDescent="0.2">
      <c r="B348" t="s">
        <v>3</v>
      </c>
      <c r="E348" s="8">
        <v>698.13</v>
      </c>
    </row>
    <row r="349" spans="2:6" x14ac:dyDescent="0.2">
      <c r="B349" t="s">
        <v>4</v>
      </c>
      <c r="E349" s="8">
        <f>C331*C346</f>
        <v>187.95000000000002</v>
      </c>
    </row>
    <row r="350" spans="2:6" x14ac:dyDescent="0.2">
      <c r="B350" t="s">
        <v>5</v>
      </c>
      <c r="E350" s="8">
        <v>520.09</v>
      </c>
    </row>
    <row r="351" spans="2:6" x14ac:dyDescent="0.2">
      <c r="B351" t="s">
        <v>6</v>
      </c>
      <c r="E351" s="8">
        <v>305.48</v>
      </c>
    </row>
    <row r="352" spans="2:6" x14ac:dyDescent="0.2">
      <c r="B352" t="s">
        <v>7</v>
      </c>
      <c r="E352" s="8">
        <v>225.84</v>
      </c>
    </row>
    <row r="353" spans="2:5" ht="14.25" x14ac:dyDescent="0.2">
      <c r="B353" s="9"/>
      <c r="E353" s="13">
        <f>SUM(E348:E352)</f>
        <v>1937.49</v>
      </c>
    </row>
    <row r="355" spans="2:5" x14ac:dyDescent="0.2">
      <c r="B355" s="14" t="s">
        <v>12</v>
      </c>
    </row>
    <row r="356" spans="2:5" x14ac:dyDescent="0.2">
      <c r="B356" t="s">
        <v>13</v>
      </c>
      <c r="E356" s="8">
        <v>39.22</v>
      </c>
    </row>
    <row r="357" spans="2:5" x14ac:dyDescent="0.2">
      <c r="B357" t="s">
        <v>14</v>
      </c>
      <c r="E357" s="8">
        <v>94.01</v>
      </c>
    </row>
    <row r="358" spans="2:5" x14ac:dyDescent="0.2">
      <c r="B358" t="s">
        <v>15</v>
      </c>
      <c r="E358" s="8">
        <v>98.08</v>
      </c>
    </row>
    <row r="359" spans="2:5" x14ac:dyDescent="0.2">
      <c r="B359" t="s">
        <v>16</v>
      </c>
      <c r="E359" s="8">
        <v>134.31</v>
      </c>
    </row>
    <row r="361" spans="2:5" x14ac:dyDescent="0.2">
      <c r="B361" s="14" t="s">
        <v>17</v>
      </c>
    </row>
    <row r="362" spans="2:5" x14ac:dyDescent="0.2">
      <c r="B362" t="s">
        <v>18</v>
      </c>
      <c r="E362" s="8">
        <v>57.39</v>
      </c>
    </row>
    <row r="363" spans="2:5" x14ac:dyDescent="0.2">
      <c r="B363" t="s">
        <v>19</v>
      </c>
      <c r="E363" s="8">
        <v>19.150000000000002</v>
      </c>
    </row>
    <row r="364" spans="2:5" x14ac:dyDescent="0.2">
      <c r="B364" t="s">
        <v>20</v>
      </c>
      <c r="E364" s="8">
        <v>71.740000000000009</v>
      </c>
    </row>
    <row r="365" spans="2:5" x14ac:dyDescent="0.2">
      <c r="B365" t="s">
        <v>21</v>
      </c>
      <c r="E365" s="8">
        <v>23.94</v>
      </c>
    </row>
    <row r="366" spans="2:5" ht="13.5" thickBot="1" x14ac:dyDescent="0.25"/>
    <row r="367" spans="2:5" ht="16.5" thickTop="1" thickBot="1" x14ac:dyDescent="0.3">
      <c r="B367" s="5" t="s">
        <v>70</v>
      </c>
      <c r="E367" s="15">
        <f>12*E343+2*E353</f>
        <v>38529.54</v>
      </c>
    </row>
    <row r="368" spans="2:5" ht="23.25" thickTop="1" x14ac:dyDescent="0.2">
      <c r="B368" s="16" t="s">
        <v>23</v>
      </c>
    </row>
    <row r="370" spans="2:9" x14ac:dyDescent="0.2">
      <c r="B370" s="17"/>
      <c r="C370" s="17"/>
      <c r="D370" s="17"/>
      <c r="E370" s="17"/>
      <c r="F370" s="17"/>
      <c r="G370" s="17"/>
      <c r="H370" s="17"/>
      <c r="I370" s="17"/>
    </row>
    <row r="372" spans="2:9" ht="22.5" customHeight="1" x14ac:dyDescent="0.3">
      <c r="B372" s="81" t="s">
        <v>65</v>
      </c>
      <c r="C372" s="83"/>
    </row>
    <row r="374" spans="2:9" x14ac:dyDescent="0.2">
      <c r="B374" s="2" t="s">
        <v>0</v>
      </c>
      <c r="C374" s="3">
        <v>7</v>
      </c>
    </row>
    <row r="375" spans="2:9" x14ac:dyDescent="0.2">
      <c r="B375" s="2"/>
      <c r="C375" s="4"/>
    </row>
    <row r="376" spans="2:9" x14ac:dyDescent="0.2">
      <c r="B376" s="5" t="s">
        <v>1</v>
      </c>
      <c r="C376" s="6">
        <v>43.08</v>
      </c>
    </row>
    <row r="377" spans="2:9" x14ac:dyDescent="0.2">
      <c r="B377" s="2"/>
    </row>
    <row r="378" spans="2:9" x14ac:dyDescent="0.2">
      <c r="B378" s="7" t="s">
        <v>2</v>
      </c>
    </row>
    <row r="379" spans="2:9" x14ac:dyDescent="0.2">
      <c r="B379" t="s">
        <v>3</v>
      </c>
      <c r="E379" s="8">
        <v>1120.1500000000001</v>
      </c>
    </row>
    <row r="380" spans="2:9" x14ac:dyDescent="0.2">
      <c r="B380" t="s">
        <v>4</v>
      </c>
      <c r="E380" s="8">
        <f>C374*C376</f>
        <v>301.56</v>
      </c>
    </row>
    <row r="381" spans="2:9" x14ac:dyDescent="0.2">
      <c r="B381" t="s">
        <v>5</v>
      </c>
      <c r="E381" s="8">
        <v>514.93999999999994</v>
      </c>
    </row>
    <row r="382" spans="2:9" x14ac:dyDescent="0.2">
      <c r="B382" t="s">
        <v>6</v>
      </c>
      <c r="E382" s="8">
        <v>302.45</v>
      </c>
    </row>
    <row r="383" spans="2:9" x14ac:dyDescent="0.2">
      <c r="B383" t="s">
        <v>7</v>
      </c>
      <c r="E383" s="8">
        <v>223.6</v>
      </c>
    </row>
    <row r="384" spans="2:9" x14ac:dyDescent="0.2">
      <c r="B384" t="s">
        <v>8</v>
      </c>
      <c r="E384" s="8">
        <v>21.82</v>
      </c>
    </row>
    <row r="385" spans="2:5" x14ac:dyDescent="0.2">
      <c r="B385" t="s">
        <v>9</v>
      </c>
      <c r="E385" s="8">
        <v>362.40999999999997</v>
      </c>
    </row>
    <row r="386" spans="2:5" ht="14.25" x14ac:dyDescent="0.2">
      <c r="B386" s="9"/>
      <c r="E386" s="10">
        <f>SUM(E379:E385)</f>
        <v>2846.93</v>
      </c>
    </row>
    <row r="388" spans="2:5" x14ac:dyDescent="0.2">
      <c r="B388" s="7" t="s">
        <v>10</v>
      </c>
    </row>
    <row r="389" spans="2:5" x14ac:dyDescent="0.2">
      <c r="B389" s="11" t="s">
        <v>11</v>
      </c>
      <c r="C389" s="12">
        <v>26.580000000000002</v>
      </c>
    </row>
    <row r="391" spans="2:5" x14ac:dyDescent="0.2">
      <c r="B391" t="s">
        <v>3</v>
      </c>
      <c r="E391" s="8">
        <v>691.21</v>
      </c>
    </row>
    <row r="392" spans="2:5" x14ac:dyDescent="0.2">
      <c r="B392" t="s">
        <v>4</v>
      </c>
      <c r="E392" s="8">
        <f>C374*C389</f>
        <v>186.06</v>
      </c>
    </row>
    <row r="393" spans="2:5" x14ac:dyDescent="0.2">
      <c r="B393" t="s">
        <v>5</v>
      </c>
      <c r="E393" s="8">
        <v>514.93999999999994</v>
      </c>
    </row>
    <row r="394" spans="2:5" x14ac:dyDescent="0.2">
      <c r="B394" t="s">
        <v>6</v>
      </c>
      <c r="E394" s="8">
        <v>302.45</v>
      </c>
    </row>
    <row r="395" spans="2:5" x14ac:dyDescent="0.2">
      <c r="B395" t="s">
        <v>7</v>
      </c>
      <c r="E395" s="8">
        <v>223.6</v>
      </c>
    </row>
    <row r="396" spans="2:5" ht="14.25" x14ac:dyDescent="0.2">
      <c r="B396" s="9"/>
      <c r="E396" s="13">
        <f>SUM(E391:E395)</f>
        <v>1918.26</v>
      </c>
    </row>
    <row r="398" spans="2:5" x14ac:dyDescent="0.2">
      <c r="B398" s="14" t="s">
        <v>12</v>
      </c>
    </row>
    <row r="399" spans="2:5" x14ac:dyDescent="0.2">
      <c r="B399" t="s">
        <v>13</v>
      </c>
      <c r="E399" s="8">
        <v>38.83</v>
      </c>
    </row>
    <row r="400" spans="2:5" x14ac:dyDescent="0.2">
      <c r="B400" t="s">
        <v>14</v>
      </c>
      <c r="E400" s="8">
        <v>93.070000000000007</v>
      </c>
    </row>
    <row r="401" spans="2:9" x14ac:dyDescent="0.2">
      <c r="B401" t="s">
        <v>15</v>
      </c>
      <c r="E401" s="8">
        <v>97.100000000000009</v>
      </c>
    </row>
    <row r="402" spans="2:9" x14ac:dyDescent="0.2">
      <c r="B402" t="s">
        <v>16</v>
      </c>
      <c r="E402" s="8">
        <v>132.97999999999999</v>
      </c>
    </row>
    <row r="404" spans="2:9" x14ac:dyDescent="0.2">
      <c r="B404" s="14" t="s">
        <v>17</v>
      </c>
    </row>
    <row r="405" spans="2:9" x14ac:dyDescent="0.2">
      <c r="B405" t="s">
        <v>18</v>
      </c>
      <c r="E405" s="8">
        <v>56.82</v>
      </c>
    </row>
    <row r="406" spans="2:9" x14ac:dyDescent="0.2">
      <c r="B406" t="s">
        <v>19</v>
      </c>
      <c r="E406" s="8">
        <v>18.96</v>
      </c>
    </row>
    <row r="407" spans="2:9" x14ac:dyDescent="0.2">
      <c r="B407" t="s">
        <v>20</v>
      </c>
      <c r="E407" s="8">
        <v>71.02000000000001</v>
      </c>
    </row>
    <row r="408" spans="2:9" x14ac:dyDescent="0.2">
      <c r="B408" t="s">
        <v>21</v>
      </c>
      <c r="E408" s="8">
        <v>23.700000000000003</v>
      </c>
    </row>
    <row r="409" spans="2:9" ht="13.5" thickBot="1" x14ac:dyDescent="0.25"/>
    <row r="410" spans="2:9" ht="16.5" thickTop="1" thickBot="1" x14ac:dyDescent="0.3">
      <c r="B410" s="5" t="s">
        <v>67</v>
      </c>
      <c r="E410" s="15">
        <f>12*E386+2*E396</f>
        <v>37999.679999999993</v>
      </c>
    </row>
    <row r="411" spans="2:9" ht="23.25" thickTop="1" x14ac:dyDescent="0.2">
      <c r="B411" s="16" t="s">
        <v>23</v>
      </c>
      <c r="E411" s="73"/>
    </row>
    <row r="413" spans="2:9" x14ac:dyDescent="0.2">
      <c r="B413" s="17"/>
      <c r="C413" s="17"/>
      <c r="D413" s="17"/>
      <c r="E413" s="17"/>
      <c r="F413" s="17"/>
      <c r="G413" s="17"/>
      <c r="H413" s="17"/>
      <c r="I413" s="17"/>
    </row>
    <row r="415" spans="2:9" ht="22.5" customHeight="1" x14ac:dyDescent="0.3">
      <c r="B415" s="81" t="s">
        <v>66</v>
      </c>
      <c r="C415" s="82"/>
    </row>
    <row r="417" spans="2:5" x14ac:dyDescent="0.2">
      <c r="B417" s="2" t="s">
        <v>0</v>
      </c>
      <c r="C417" s="3">
        <v>6</v>
      </c>
    </row>
    <row r="418" spans="2:5" x14ac:dyDescent="0.2">
      <c r="B418" s="2"/>
      <c r="C418" s="4"/>
    </row>
    <row r="419" spans="2:5" x14ac:dyDescent="0.2">
      <c r="B419" s="5" t="s">
        <v>1</v>
      </c>
      <c r="C419" s="6">
        <v>42.65</v>
      </c>
    </row>
    <row r="420" spans="2:5" x14ac:dyDescent="0.2">
      <c r="B420" s="2"/>
    </row>
    <row r="421" spans="2:5" x14ac:dyDescent="0.2">
      <c r="B421" s="7" t="s">
        <v>2</v>
      </c>
    </row>
    <row r="422" spans="2:5" x14ac:dyDescent="0.2">
      <c r="B422" t="s">
        <v>3</v>
      </c>
      <c r="E422" s="8">
        <v>1109.05</v>
      </c>
    </row>
    <row r="423" spans="2:5" x14ac:dyDescent="0.2">
      <c r="B423" t="s">
        <v>4</v>
      </c>
      <c r="E423" s="8">
        <f>C417*C419</f>
        <v>255.89999999999998</v>
      </c>
    </row>
    <row r="424" spans="2:5" x14ac:dyDescent="0.2">
      <c r="B424" t="s">
        <v>5</v>
      </c>
      <c r="E424" s="8">
        <v>509.84</v>
      </c>
    </row>
    <row r="425" spans="2:5" x14ac:dyDescent="0.2">
      <c r="B425" t="s">
        <v>6</v>
      </c>
      <c r="E425" s="8">
        <v>299.45</v>
      </c>
    </row>
    <row r="426" spans="2:5" x14ac:dyDescent="0.2">
      <c r="B426" t="s">
        <v>7</v>
      </c>
      <c r="E426" s="8">
        <v>221.38</v>
      </c>
    </row>
    <row r="427" spans="2:5" x14ac:dyDescent="0.2">
      <c r="B427" t="s">
        <v>8</v>
      </c>
      <c r="E427" s="8">
        <v>21.6</v>
      </c>
    </row>
    <row r="428" spans="2:5" x14ac:dyDescent="0.2">
      <c r="B428" t="s">
        <v>9</v>
      </c>
      <c r="E428" s="8">
        <v>358.82</v>
      </c>
    </row>
    <row r="429" spans="2:5" ht="14.25" x14ac:dyDescent="0.2">
      <c r="B429" s="9"/>
      <c r="E429" s="10">
        <f>SUM(E422:E428)</f>
        <v>2776.04</v>
      </c>
    </row>
    <row r="431" spans="2:5" x14ac:dyDescent="0.2">
      <c r="B431" s="7" t="s">
        <v>10</v>
      </c>
    </row>
    <row r="432" spans="2:5" x14ac:dyDescent="0.2">
      <c r="B432" s="11" t="s">
        <v>11</v>
      </c>
      <c r="C432" s="12">
        <v>26.31</v>
      </c>
    </row>
    <row r="434" spans="2:5" x14ac:dyDescent="0.2">
      <c r="B434" t="s">
        <v>3</v>
      </c>
      <c r="E434" s="8">
        <v>684.36</v>
      </c>
    </row>
    <row r="435" spans="2:5" x14ac:dyDescent="0.2">
      <c r="B435" t="s">
        <v>4</v>
      </c>
      <c r="E435" s="8">
        <f>C417*C432</f>
        <v>157.85999999999999</v>
      </c>
    </row>
    <row r="436" spans="2:5" x14ac:dyDescent="0.2">
      <c r="B436" t="s">
        <v>5</v>
      </c>
      <c r="E436" s="8">
        <v>509.84</v>
      </c>
    </row>
    <row r="437" spans="2:5" x14ac:dyDescent="0.2">
      <c r="B437" t="s">
        <v>6</v>
      </c>
      <c r="E437" s="8">
        <v>299.45</v>
      </c>
    </row>
    <row r="438" spans="2:5" x14ac:dyDescent="0.2">
      <c r="B438" t="s">
        <v>7</v>
      </c>
      <c r="E438" s="8">
        <v>221.38</v>
      </c>
    </row>
    <row r="439" spans="2:5" ht="14.25" x14ac:dyDescent="0.2">
      <c r="B439" s="9"/>
      <c r="E439" s="13">
        <f>SUM(E434:E438)</f>
        <v>1872.8899999999999</v>
      </c>
    </row>
    <row r="441" spans="2:5" x14ac:dyDescent="0.2">
      <c r="B441" s="14" t="s">
        <v>12</v>
      </c>
    </row>
    <row r="442" spans="2:5" x14ac:dyDescent="0.2">
      <c r="B442" t="s">
        <v>13</v>
      </c>
      <c r="E442" s="8">
        <v>38.44</v>
      </c>
    </row>
    <row r="443" spans="2:5" x14ac:dyDescent="0.2">
      <c r="B443" t="s">
        <v>14</v>
      </c>
      <c r="E443" s="8">
        <v>92.14</v>
      </c>
    </row>
    <row r="444" spans="2:5" x14ac:dyDescent="0.2">
      <c r="B444" t="s">
        <v>15</v>
      </c>
      <c r="E444" s="8">
        <v>96.13</v>
      </c>
    </row>
    <row r="445" spans="2:5" x14ac:dyDescent="0.2">
      <c r="B445" t="s">
        <v>16</v>
      </c>
      <c r="E445" s="8">
        <v>131.66</v>
      </c>
    </row>
    <row r="447" spans="2:5" x14ac:dyDescent="0.2">
      <c r="B447" s="14" t="s">
        <v>17</v>
      </c>
    </row>
    <row r="448" spans="2:5" x14ac:dyDescent="0.2">
      <c r="B448" t="s">
        <v>18</v>
      </c>
      <c r="E448" s="8">
        <v>56.25</v>
      </c>
    </row>
    <row r="449" spans="2:9" x14ac:dyDescent="0.2">
      <c r="B449" t="s">
        <v>19</v>
      </c>
      <c r="E449" s="8">
        <v>18.77</v>
      </c>
    </row>
    <row r="450" spans="2:9" x14ac:dyDescent="0.2">
      <c r="B450" t="s">
        <v>20</v>
      </c>
      <c r="E450" s="8">
        <v>70.31</v>
      </c>
    </row>
    <row r="451" spans="2:9" x14ac:dyDescent="0.2">
      <c r="B451" t="s">
        <v>21</v>
      </c>
      <c r="E451" s="8">
        <v>23.46</v>
      </c>
    </row>
    <row r="452" spans="2:9" ht="13.5" thickBot="1" x14ac:dyDescent="0.25"/>
    <row r="453" spans="2:9" ht="16.5" thickTop="1" thickBot="1" x14ac:dyDescent="0.3">
      <c r="B453" s="5" t="s">
        <v>68</v>
      </c>
      <c r="E453" s="15">
        <f>12*E429+2*E439</f>
        <v>37058.259999999995</v>
      </c>
    </row>
    <row r="454" spans="2:9" ht="23.25" thickTop="1" x14ac:dyDescent="0.2">
      <c r="B454" s="16" t="s">
        <v>23</v>
      </c>
      <c r="E454" s="73"/>
    </row>
    <row r="456" spans="2:9" x14ac:dyDescent="0.2">
      <c r="B456" s="17"/>
      <c r="C456" s="17"/>
      <c r="D456" s="17"/>
      <c r="E456" s="17"/>
      <c r="F456" s="17"/>
      <c r="G456" s="17"/>
      <c r="H456" s="17"/>
      <c r="I456" s="17"/>
    </row>
    <row r="458" spans="2:9" ht="20.25" x14ac:dyDescent="0.3">
      <c r="B458" s="1" t="s">
        <v>24</v>
      </c>
    </row>
    <row r="460" spans="2:9" x14ac:dyDescent="0.2">
      <c r="B460" s="2" t="s">
        <v>0</v>
      </c>
      <c r="C460" s="18">
        <v>5</v>
      </c>
    </row>
    <row r="461" spans="2:9" x14ac:dyDescent="0.2">
      <c r="B461" s="2"/>
      <c r="C461" s="4"/>
    </row>
    <row r="462" spans="2:9" x14ac:dyDescent="0.2">
      <c r="B462" s="5" t="s">
        <v>25</v>
      </c>
      <c r="C462" s="6">
        <v>42.65</v>
      </c>
    </row>
    <row r="464" spans="2:9" x14ac:dyDescent="0.2">
      <c r="B464" s="19" t="s">
        <v>2</v>
      </c>
      <c r="C464" s="20"/>
      <c r="D464" s="20"/>
      <c r="E464" s="21" t="s">
        <v>24</v>
      </c>
      <c r="F464" s="22"/>
      <c r="G464" s="20"/>
      <c r="H464" s="22"/>
      <c r="I464" s="22"/>
    </row>
    <row r="465" spans="2:9" x14ac:dyDescent="0.2">
      <c r="B465" t="s">
        <v>3</v>
      </c>
      <c r="E465" s="23">
        <v>1109.05</v>
      </c>
      <c r="F465" s="8"/>
      <c r="G465" s="24"/>
      <c r="H465" s="25"/>
      <c r="I465" s="26"/>
    </row>
    <row r="466" spans="2:9" x14ac:dyDescent="0.2">
      <c r="B466" t="s">
        <v>4</v>
      </c>
      <c r="E466" s="23">
        <f>C460*C462</f>
        <v>213.25</v>
      </c>
      <c r="F466" s="8"/>
      <c r="G466" s="24"/>
      <c r="H466" s="25"/>
      <c r="I466" s="26"/>
    </row>
    <row r="467" spans="2:9" x14ac:dyDescent="0.2">
      <c r="B467" t="s">
        <v>5</v>
      </c>
      <c r="E467" s="23">
        <v>509.84</v>
      </c>
      <c r="F467" s="8"/>
      <c r="G467" s="24"/>
      <c r="H467" s="25"/>
      <c r="I467" s="26"/>
    </row>
    <row r="468" spans="2:9" x14ac:dyDescent="0.2">
      <c r="B468" t="s">
        <v>6</v>
      </c>
      <c r="E468" s="23">
        <v>299.45</v>
      </c>
      <c r="F468" s="8"/>
      <c r="G468" s="24"/>
      <c r="H468" s="25"/>
      <c r="I468" s="26"/>
    </row>
    <row r="469" spans="2:9" x14ac:dyDescent="0.2">
      <c r="B469" t="s">
        <v>7</v>
      </c>
      <c r="E469" s="23">
        <v>221.38</v>
      </c>
      <c r="F469" s="8"/>
      <c r="G469" s="24"/>
      <c r="H469" s="25"/>
      <c r="I469" s="26"/>
    </row>
    <row r="470" spans="2:9" x14ac:dyDescent="0.2">
      <c r="B470" t="s">
        <v>8</v>
      </c>
      <c r="E470" s="23">
        <v>21.6</v>
      </c>
      <c r="F470" s="8"/>
      <c r="G470" s="24"/>
      <c r="H470" s="25"/>
      <c r="I470" s="26"/>
    </row>
    <row r="471" spans="2:9" x14ac:dyDescent="0.2">
      <c r="B471" t="s">
        <v>9</v>
      </c>
      <c r="E471" s="23">
        <v>358.82</v>
      </c>
      <c r="F471" s="8"/>
      <c r="G471" s="24"/>
      <c r="H471" s="25"/>
      <c r="I471" s="26"/>
    </row>
    <row r="472" spans="2:9" ht="15" x14ac:dyDescent="0.25">
      <c r="B472" s="9"/>
      <c r="C472" s="9"/>
      <c r="D472" s="9"/>
      <c r="E472" s="27">
        <f>SUM(E465:E471)</f>
        <v>2733.39</v>
      </c>
      <c r="F472" s="28"/>
      <c r="G472" s="29"/>
      <c r="H472" s="30"/>
      <c r="I472" s="30"/>
    </row>
    <row r="474" spans="2:9" x14ac:dyDescent="0.2">
      <c r="B474" s="5" t="s">
        <v>26</v>
      </c>
      <c r="C474" s="6">
        <v>26.31</v>
      </c>
      <c r="D474" s="5"/>
      <c r="E474" s="5" t="s">
        <v>27</v>
      </c>
      <c r="F474" s="6">
        <v>684.36</v>
      </c>
    </row>
    <row r="476" spans="2:9" x14ac:dyDescent="0.2">
      <c r="B476" s="31" t="s">
        <v>10</v>
      </c>
      <c r="D476" s="20"/>
      <c r="E476" s="32" t="s">
        <v>28</v>
      </c>
      <c r="F476" s="22" t="s">
        <v>29</v>
      </c>
      <c r="G476" s="22"/>
      <c r="H476" s="22"/>
      <c r="I476" s="22"/>
    </row>
    <row r="477" spans="2:9" x14ac:dyDescent="0.2">
      <c r="B477" t="s">
        <v>3</v>
      </c>
      <c r="E477" s="8">
        <v>684.36</v>
      </c>
      <c r="F477" s="33">
        <v>0</v>
      </c>
      <c r="H477" s="25"/>
      <c r="I477" s="26"/>
    </row>
    <row r="478" spans="2:9" x14ac:dyDescent="0.2">
      <c r="B478" t="s">
        <v>4</v>
      </c>
      <c r="E478" s="8">
        <f>C460*C474</f>
        <v>131.54999999999998</v>
      </c>
      <c r="F478" s="33">
        <v>0</v>
      </c>
      <c r="H478" s="25"/>
      <c r="I478" s="26"/>
    </row>
    <row r="479" spans="2:9" x14ac:dyDescent="0.2">
      <c r="B479" t="s">
        <v>5</v>
      </c>
      <c r="E479" s="8">
        <v>509.84</v>
      </c>
      <c r="F479" s="33">
        <v>0</v>
      </c>
      <c r="H479" s="25"/>
      <c r="I479" s="26"/>
    </row>
    <row r="480" spans="2:9" ht="14.25" x14ac:dyDescent="0.2">
      <c r="B480" t="s">
        <v>6</v>
      </c>
      <c r="C480" s="9"/>
      <c r="E480" s="8">
        <v>299.45</v>
      </c>
      <c r="F480" s="33">
        <v>0</v>
      </c>
      <c r="H480" s="25"/>
      <c r="I480" s="26"/>
    </row>
    <row r="481" spans="2:9" x14ac:dyDescent="0.2">
      <c r="B481" t="s">
        <v>7</v>
      </c>
      <c r="E481" s="8">
        <v>221.38</v>
      </c>
      <c r="F481" s="33">
        <v>0</v>
      </c>
      <c r="H481" s="25"/>
      <c r="I481" s="26"/>
    </row>
    <row r="482" spans="2:9" ht="15" x14ac:dyDescent="0.25">
      <c r="B482" s="9"/>
      <c r="D482" s="9"/>
      <c r="E482" s="28">
        <f>SUM(E477:E481)</f>
        <v>1846.58</v>
      </c>
      <c r="F482" s="34">
        <f>SUM(F477:F481)</f>
        <v>0</v>
      </c>
      <c r="G482" s="9"/>
      <c r="H482" s="9"/>
      <c r="I482" s="30"/>
    </row>
    <row r="484" spans="2:9" x14ac:dyDescent="0.2">
      <c r="B484" s="14" t="s">
        <v>12</v>
      </c>
      <c r="D484" s="20"/>
      <c r="E484" s="32" t="s">
        <v>24</v>
      </c>
      <c r="F484" s="22"/>
      <c r="G484" s="22"/>
      <c r="H484" s="22"/>
      <c r="I484" s="22"/>
    </row>
    <row r="485" spans="2:9" x14ac:dyDescent="0.2">
      <c r="B485" t="s">
        <v>13</v>
      </c>
      <c r="E485" s="35">
        <v>38.44</v>
      </c>
      <c r="F485" s="8"/>
      <c r="G485" s="36"/>
      <c r="H485" s="25"/>
      <c r="I485" s="26"/>
    </row>
    <row r="486" spans="2:9" x14ac:dyDescent="0.2">
      <c r="B486" t="s">
        <v>14</v>
      </c>
      <c r="E486" s="35">
        <v>92.14</v>
      </c>
      <c r="F486" s="8"/>
      <c r="G486" s="36"/>
      <c r="H486" s="25"/>
      <c r="I486" s="26"/>
    </row>
    <row r="487" spans="2:9" x14ac:dyDescent="0.2">
      <c r="B487" t="s">
        <v>15</v>
      </c>
      <c r="E487" s="35">
        <v>96.13</v>
      </c>
      <c r="F487" s="8"/>
      <c r="G487" s="36"/>
      <c r="H487" s="25"/>
      <c r="I487" s="26"/>
    </row>
    <row r="488" spans="2:9" x14ac:dyDescent="0.2">
      <c r="B488" t="s">
        <v>16</v>
      </c>
      <c r="E488" s="35">
        <v>131.66</v>
      </c>
      <c r="F488" s="8"/>
      <c r="G488" s="36"/>
      <c r="H488" s="25"/>
      <c r="I488" s="26"/>
    </row>
    <row r="490" spans="2:9" x14ac:dyDescent="0.2">
      <c r="B490" s="14" t="s">
        <v>17</v>
      </c>
      <c r="D490" s="20"/>
      <c r="E490" s="32" t="s">
        <v>24</v>
      </c>
      <c r="F490" s="22"/>
      <c r="G490" s="22"/>
      <c r="H490" s="22"/>
      <c r="I490" s="22"/>
    </row>
    <row r="491" spans="2:9" x14ac:dyDescent="0.2">
      <c r="B491" t="s">
        <v>18</v>
      </c>
      <c r="E491" s="35">
        <v>56.25</v>
      </c>
      <c r="F491" s="8"/>
      <c r="H491" s="25"/>
      <c r="I491" s="26"/>
    </row>
    <row r="492" spans="2:9" x14ac:dyDescent="0.2">
      <c r="B492" t="s">
        <v>19</v>
      </c>
      <c r="E492" s="35">
        <v>18.77</v>
      </c>
      <c r="F492" s="8"/>
      <c r="H492" s="25"/>
      <c r="I492" s="26"/>
    </row>
    <row r="493" spans="2:9" x14ac:dyDescent="0.2">
      <c r="B493" t="s">
        <v>20</v>
      </c>
      <c r="E493" s="35">
        <v>70.31</v>
      </c>
      <c r="F493" s="8"/>
      <c r="H493" s="25"/>
      <c r="I493" s="26"/>
    </row>
    <row r="494" spans="2:9" x14ac:dyDescent="0.2">
      <c r="B494" t="s">
        <v>21</v>
      </c>
      <c r="E494" s="35">
        <v>23.46</v>
      </c>
      <c r="F494" s="37"/>
      <c r="H494" s="25"/>
      <c r="I494" s="26"/>
    </row>
    <row r="495" spans="2:9" ht="13.5" thickBot="1" x14ac:dyDescent="0.25"/>
    <row r="496" spans="2:9" ht="16.5" thickTop="1" thickBot="1" x14ac:dyDescent="0.3">
      <c r="B496" s="5" t="s">
        <v>30</v>
      </c>
      <c r="E496" s="15">
        <f>12*E472+2*E482</f>
        <v>36493.839999999997</v>
      </c>
    </row>
    <row r="497" spans="2:11" ht="24" thickTop="1" thickBot="1" x14ac:dyDescent="0.25">
      <c r="B497" s="16" t="s">
        <v>23</v>
      </c>
      <c r="E497" s="38"/>
    </row>
    <row r="498" spans="2:11" ht="13.5" thickTop="1" x14ac:dyDescent="0.2">
      <c r="E498" s="38"/>
      <c r="F498" s="39" t="s">
        <v>31</v>
      </c>
      <c r="G498" s="40">
        <f>E501/E496</f>
        <v>0.94940022754525166</v>
      </c>
      <c r="H498" s="41" t="s">
        <v>32</v>
      </c>
    </row>
    <row r="499" spans="2:11" ht="13.5" thickBot="1" x14ac:dyDescent="0.25">
      <c r="E499" s="38"/>
      <c r="F499" s="42">
        <f>E496-E501</f>
        <v>1846.5799999999945</v>
      </c>
      <c r="G499" s="43"/>
      <c r="H499" s="44">
        <f>1-G498</f>
        <v>5.0599772454748337E-2</v>
      </c>
    </row>
    <row r="500" spans="2:11" ht="14.25" thickTop="1" thickBot="1" x14ac:dyDescent="0.25">
      <c r="E500" s="38"/>
    </row>
    <row r="501" spans="2:11" ht="16.5" thickTop="1" thickBot="1" x14ac:dyDescent="0.3">
      <c r="B501" s="11" t="s">
        <v>33</v>
      </c>
      <c r="C501" s="11"/>
      <c r="D501" s="11"/>
      <c r="E501" s="45">
        <f>12*E472+E482</f>
        <v>34647.26</v>
      </c>
      <c r="K501" s="36"/>
    </row>
    <row r="502" spans="2:11" ht="23.25" thickTop="1" x14ac:dyDescent="0.2">
      <c r="B502" s="16" t="s">
        <v>23</v>
      </c>
    </row>
    <row r="503" spans="2:11" x14ac:dyDescent="0.2">
      <c r="K503" s="46"/>
    </row>
    <row r="504" spans="2:11" hidden="1" x14ac:dyDescent="0.2">
      <c r="C504" s="26">
        <f>E496/1568</f>
        <v>23.274132653061223</v>
      </c>
      <c r="D504" s="26">
        <f>E496/1680</f>
        <v>21.722523809523807</v>
      </c>
      <c r="E504" s="26">
        <f>E501/1680</f>
        <v>20.62336904761905</v>
      </c>
      <c r="F504">
        <f>E504/C504</f>
        <v>0.88610687904223484</v>
      </c>
      <c r="G504">
        <f>D504/C504</f>
        <v>0.93333333333333335</v>
      </c>
      <c r="H504">
        <f>E501/E608</f>
        <v>0.88278671816875454</v>
      </c>
      <c r="K504" s="46"/>
    </row>
    <row r="505" spans="2:11" ht="13.5" thickBot="1" x14ac:dyDescent="0.25">
      <c r="C505" s="26"/>
      <c r="D505" s="26"/>
      <c r="E505" s="26"/>
      <c r="K505" s="46"/>
    </row>
    <row r="506" spans="2:11" ht="15.75" thickTop="1" x14ac:dyDescent="0.25">
      <c r="B506" s="47" t="s">
        <v>34</v>
      </c>
      <c r="C506" s="48" t="s">
        <v>35</v>
      </c>
      <c r="D506" s="49" t="s">
        <v>36</v>
      </c>
      <c r="E506" s="50"/>
      <c r="F506" s="50"/>
      <c r="G506" s="51"/>
      <c r="H506" s="52">
        <f>1-G504</f>
        <v>6.6666666666666652E-2</v>
      </c>
      <c r="K506" s="46"/>
    </row>
    <row r="507" spans="2:11" ht="15" x14ac:dyDescent="0.25">
      <c r="B507" s="47" t="s">
        <v>37</v>
      </c>
      <c r="C507" s="53"/>
      <c r="D507" s="54"/>
      <c r="E507" s="54"/>
      <c r="F507" s="54"/>
      <c r="G507" s="54"/>
      <c r="H507" s="55"/>
      <c r="K507" s="46"/>
    </row>
    <row r="508" spans="2:11" ht="15.75" thickBot="1" x14ac:dyDescent="0.3">
      <c r="B508" s="47" t="s">
        <v>38</v>
      </c>
      <c r="C508" s="56" t="s">
        <v>39</v>
      </c>
      <c r="D508" s="57" t="s">
        <v>40</v>
      </c>
      <c r="E508" s="58"/>
      <c r="F508" s="58"/>
      <c r="G508" s="59"/>
      <c r="H508" s="60">
        <f>1-F504</f>
        <v>0.11389312095776516</v>
      </c>
      <c r="K508" s="46"/>
    </row>
    <row r="509" spans="2:11" ht="13.5" thickTop="1" x14ac:dyDescent="0.2"/>
    <row r="511" spans="2:11" ht="13.5" thickBot="1" x14ac:dyDescent="0.25"/>
    <row r="512" spans="2:11" s="65" customFormat="1" ht="21.75" thickTop="1" thickBot="1" x14ac:dyDescent="0.35">
      <c r="B512" s="61" t="s">
        <v>41</v>
      </c>
      <c r="C512" s="62"/>
      <c r="D512" s="62"/>
      <c r="E512" s="62"/>
      <c r="F512" s="63">
        <f>E608-E501</f>
        <v>4600.3399999999892</v>
      </c>
      <c r="G512" s="62"/>
      <c r="H512" s="64">
        <f>1-H504</f>
        <v>0.11721328183124546</v>
      </c>
    </row>
    <row r="513" spans="2:9" ht="13.5" thickTop="1" x14ac:dyDescent="0.2"/>
    <row r="514" spans="2:9" x14ac:dyDescent="0.2">
      <c r="B514" s="17"/>
      <c r="C514" s="17"/>
      <c r="D514" s="17"/>
      <c r="E514" s="17"/>
      <c r="F514" s="17"/>
      <c r="G514" s="17"/>
      <c r="H514" s="17"/>
      <c r="I514" s="17"/>
    </row>
    <row r="516" spans="2:9" ht="22.5" customHeight="1" x14ac:dyDescent="0.3">
      <c r="B516" s="1" t="s">
        <v>42</v>
      </c>
    </row>
    <row r="518" spans="2:9" x14ac:dyDescent="0.2">
      <c r="B518" s="2" t="s">
        <v>0</v>
      </c>
      <c r="C518" s="3">
        <v>5</v>
      </c>
    </row>
    <row r="519" spans="2:9" x14ac:dyDescent="0.2">
      <c r="B519" s="2"/>
      <c r="C519" s="4"/>
    </row>
    <row r="520" spans="2:9" x14ac:dyDescent="0.2">
      <c r="B520" s="5" t="s">
        <v>1</v>
      </c>
      <c r="C520" s="6">
        <v>42.65</v>
      </c>
    </row>
    <row r="521" spans="2:9" x14ac:dyDescent="0.2">
      <c r="B521" s="2"/>
    </row>
    <row r="522" spans="2:9" x14ac:dyDescent="0.2">
      <c r="B522" s="7" t="s">
        <v>2</v>
      </c>
    </row>
    <row r="523" spans="2:9" x14ac:dyDescent="0.2">
      <c r="B523" t="s">
        <v>3</v>
      </c>
      <c r="E523" s="8">
        <v>1109.05</v>
      </c>
    </row>
    <row r="524" spans="2:9" x14ac:dyDescent="0.2">
      <c r="B524" t="s">
        <v>4</v>
      </c>
      <c r="E524" s="8">
        <f>C518*C520</f>
        <v>213.25</v>
      </c>
    </row>
    <row r="525" spans="2:9" x14ac:dyDescent="0.2">
      <c r="B525" t="s">
        <v>5</v>
      </c>
      <c r="E525" s="8">
        <v>509.84</v>
      </c>
    </row>
    <row r="526" spans="2:9" x14ac:dyDescent="0.2">
      <c r="B526" t="s">
        <v>6</v>
      </c>
      <c r="E526" s="8">
        <v>299.45</v>
      </c>
    </row>
    <row r="527" spans="2:9" x14ac:dyDescent="0.2">
      <c r="B527" t="s">
        <v>7</v>
      </c>
      <c r="E527" s="8">
        <v>221.38</v>
      </c>
    </row>
    <row r="528" spans="2:9" x14ac:dyDescent="0.2">
      <c r="B528" t="s">
        <v>8</v>
      </c>
      <c r="E528" s="8">
        <v>21.6</v>
      </c>
    </row>
    <row r="529" spans="2:5" x14ac:dyDescent="0.2">
      <c r="B529" t="s">
        <v>9</v>
      </c>
      <c r="E529" s="8">
        <v>358.82</v>
      </c>
    </row>
    <row r="530" spans="2:5" ht="14.25" x14ac:dyDescent="0.2">
      <c r="B530" s="9"/>
      <c r="E530" s="10">
        <f>SUM(E523:E529)</f>
        <v>2733.39</v>
      </c>
    </row>
    <row r="532" spans="2:5" x14ac:dyDescent="0.2">
      <c r="B532" s="7" t="s">
        <v>10</v>
      </c>
    </row>
    <row r="533" spans="2:5" x14ac:dyDescent="0.2">
      <c r="B533" s="11" t="s">
        <v>11</v>
      </c>
      <c r="C533" s="12">
        <v>26.31</v>
      </c>
    </row>
    <row r="535" spans="2:5" x14ac:dyDescent="0.2">
      <c r="B535" t="s">
        <v>3</v>
      </c>
      <c r="E535" s="8">
        <v>684.36</v>
      </c>
    </row>
    <row r="536" spans="2:5" x14ac:dyDescent="0.2">
      <c r="B536" t="s">
        <v>4</v>
      </c>
      <c r="E536" s="8">
        <f>C518*C533</f>
        <v>131.54999999999998</v>
      </c>
    </row>
    <row r="537" spans="2:5" x14ac:dyDescent="0.2">
      <c r="B537" t="s">
        <v>5</v>
      </c>
      <c r="E537" s="8">
        <v>509.84</v>
      </c>
    </row>
    <row r="538" spans="2:5" x14ac:dyDescent="0.2">
      <c r="B538" t="s">
        <v>6</v>
      </c>
      <c r="E538" s="8">
        <v>299.45</v>
      </c>
    </row>
    <row r="539" spans="2:5" x14ac:dyDescent="0.2">
      <c r="B539" t="s">
        <v>7</v>
      </c>
      <c r="E539" s="8">
        <v>221.38</v>
      </c>
    </row>
    <row r="540" spans="2:5" ht="14.25" x14ac:dyDescent="0.2">
      <c r="B540" s="9"/>
      <c r="E540" s="13">
        <f>SUM(E535:E539)</f>
        <v>1846.58</v>
      </c>
    </row>
    <row r="542" spans="2:5" x14ac:dyDescent="0.2">
      <c r="B542" s="14" t="s">
        <v>12</v>
      </c>
    </row>
    <row r="543" spans="2:5" x14ac:dyDescent="0.2">
      <c r="B543" t="s">
        <v>13</v>
      </c>
      <c r="E543" s="8">
        <v>38.44</v>
      </c>
    </row>
    <row r="544" spans="2:5" x14ac:dyDescent="0.2">
      <c r="B544" t="s">
        <v>14</v>
      </c>
      <c r="E544" s="8">
        <v>92.14</v>
      </c>
    </row>
    <row r="545" spans="2:5" x14ac:dyDescent="0.2">
      <c r="B545" t="s">
        <v>15</v>
      </c>
      <c r="E545" s="8">
        <v>96.13</v>
      </c>
    </row>
    <row r="546" spans="2:5" x14ac:dyDescent="0.2">
      <c r="B546" t="s">
        <v>16</v>
      </c>
      <c r="E546" s="8">
        <v>131.66</v>
      </c>
    </row>
    <row r="548" spans="2:5" x14ac:dyDescent="0.2">
      <c r="B548" s="14" t="s">
        <v>17</v>
      </c>
    </row>
    <row r="549" spans="2:5" x14ac:dyDescent="0.2">
      <c r="B549" t="s">
        <v>18</v>
      </c>
      <c r="E549" s="8">
        <v>56.25</v>
      </c>
    </row>
    <row r="550" spans="2:5" x14ac:dyDescent="0.2">
      <c r="B550" t="s">
        <v>19</v>
      </c>
      <c r="E550" s="8">
        <v>18.77</v>
      </c>
    </row>
    <row r="551" spans="2:5" x14ac:dyDescent="0.2">
      <c r="B551" t="s">
        <v>20</v>
      </c>
      <c r="E551" s="8">
        <v>70.31</v>
      </c>
    </row>
    <row r="552" spans="2:5" x14ac:dyDescent="0.2">
      <c r="B552" t="s">
        <v>21</v>
      </c>
      <c r="E552" s="8">
        <v>23.46</v>
      </c>
    </row>
    <row r="553" spans="2:5" ht="13.5" thickBot="1" x14ac:dyDescent="0.25"/>
    <row r="554" spans="2:5" ht="16.5" thickTop="1" thickBot="1" x14ac:dyDescent="0.3">
      <c r="B554" s="5" t="s">
        <v>43</v>
      </c>
      <c r="E554" s="15">
        <f>12*E530+2*E540</f>
        <v>36493.839999999997</v>
      </c>
    </row>
    <row r="555" spans="2:5" ht="23.25" thickTop="1" x14ac:dyDescent="0.2">
      <c r="B555" s="16" t="s">
        <v>23</v>
      </c>
      <c r="E555" s="73"/>
    </row>
    <row r="556" spans="2:5" x14ac:dyDescent="0.2">
      <c r="E556" s="73"/>
    </row>
    <row r="557" spans="2:5" ht="13.5" thickBot="1" x14ac:dyDescent="0.25">
      <c r="E557" s="73"/>
    </row>
    <row r="558" spans="2:5" ht="16.5" thickTop="1" thickBot="1" x14ac:dyDescent="0.3">
      <c r="B558" s="11" t="s">
        <v>44</v>
      </c>
      <c r="C558" s="11"/>
      <c r="E558" s="45">
        <f>E613-E554</f>
        <v>1177.8700000000026</v>
      </c>
    </row>
    <row r="559" spans="2:5" ht="52.5" customHeight="1" thickTop="1" x14ac:dyDescent="0.2">
      <c r="B559" s="16" t="s">
        <v>45</v>
      </c>
    </row>
    <row r="562" spans="2:9" x14ac:dyDescent="0.2">
      <c r="B562" s="17"/>
      <c r="C562" s="17"/>
      <c r="D562" s="17"/>
      <c r="E562" s="17"/>
      <c r="F562" s="17"/>
      <c r="G562" s="17"/>
      <c r="H562" s="17"/>
      <c r="I562" s="17"/>
    </row>
    <row r="564" spans="2:9" ht="22.5" customHeight="1" x14ac:dyDescent="0.3">
      <c r="B564" s="1" t="s">
        <v>46</v>
      </c>
    </row>
    <row r="566" spans="2:9" x14ac:dyDescent="0.2">
      <c r="B566" s="2" t="s">
        <v>0</v>
      </c>
      <c r="C566" s="18">
        <v>5</v>
      </c>
    </row>
    <row r="567" spans="2:9" x14ac:dyDescent="0.2">
      <c r="B567" s="2"/>
      <c r="C567" s="4"/>
    </row>
    <row r="568" spans="2:9" x14ac:dyDescent="0.2">
      <c r="B568" s="5" t="s">
        <v>47</v>
      </c>
      <c r="C568" s="6">
        <v>44.65</v>
      </c>
    </row>
    <row r="569" spans="2:9" x14ac:dyDescent="0.2">
      <c r="B569" s="2"/>
      <c r="C569" s="4"/>
    </row>
    <row r="570" spans="2:9" x14ac:dyDescent="0.2">
      <c r="B570" s="11" t="s">
        <v>48</v>
      </c>
      <c r="C570" s="12">
        <v>42.65</v>
      </c>
    </row>
    <row r="572" spans="2:9" s="20" customFormat="1" x14ac:dyDescent="0.2">
      <c r="E572" s="21" t="s">
        <v>49</v>
      </c>
      <c r="F572" s="22" t="s">
        <v>50</v>
      </c>
      <c r="H572" s="22" t="s">
        <v>51</v>
      </c>
      <c r="I572" s="22" t="s">
        <v>52</v>
      </c>
    </row>
    <row r="573" spans="2:9" x14ac:dyDescent="0.2">
      <c r="B573" t="s">
        <v>3</v>
      </c>
      <c r="E573" s="8">
        <v>1161.3</v>
      </c>
      <c r="F573" s="8">
        <v>1109.05</v>
      </c>
      <c r="G573" s="24">
        <f t="shared" ref="G573:G579" si="0">F573/E573</f>
        <v>0.95500731938344963</v>
      </c>
      <c r="H573" s="25">
        <f t="shared" ref="H573:H579" si="1">1-G573</f>
        <v>4.4992680616550373E-2</v>
      </c>
      <c r="I573" s="26">
        <f t="shared" ref="I573:I580" si="2">E573-F573</f>
        <v>52.25</v>
      </c>
    </row>
    <row r="574" spans="2:9" x14ac:dyDescent="0.2">
      <c r="B574" t="s">
        <v>4</v>
      </c>
      <c r="E574" s="8">
        <f>C568*C566</f>
        <v>223.25</v>
      </c>
      <c r="F574" s="8">
        <f>C566*C570</f>
        <v>213.25</v>
      </c>
      <c r="G574" s="24">
        <f t="shared" si="0"/>
        <v>0.95520716685330342</v>
      </c>
      <c r="H574" s="25">
        <f t="shared" si="1"/>
        <v>4.4792833146696576E-2</v>
      </c>
      <c r="I574" s="26">
        <f t="shared" si="2"/>
        <v>10</v>
      </c>
    </row>
    <row r="575" spans="2:9" x14ac:dyDescent="0.2">
      <c r="B575" t="s">
        <v>5</v>
      </c>
      <c r="E575" s="8">
        <v>536.66999999999996</v>
      </c>
      <c r="F575" s="8">
        <v>509.84</v>
      </c>
      <c r="G575" s="24">
        <f t="shared" si="0"/>
        <v>0.95000652169862299</v>
      </c>
      <c r="H575" s="25">
        <f t="shared" si="1"/>
        <v>4.9993478301377015E-2</v>
      </c>
      <c r="I575" s="26">
        <f t="shared" si="2"/>
        <v>26.829999999999984</v>
      </c>
    </row>
    <row r="576" spans="2:9" x14ac:dyDescent="0.2">
      <c r="B576" t="s">
        <v>6</v>
      </c>
      <c r="E576" s="8">
        <v>311.92</v>
      </c>
      <c r="F576" s="8">
        <v>299.45</v>
      </c>
      <c r="G576" s="24">
        <f t="shared" si="0"/>
        <v>0.96002180046165675</v>
      </c>
      <c r="H576" s="25">
        <f t="shared" si="1"/>
        <v>3.9978199538343251E-2</v>
      </c>
      <c r="I576" s="26">
        <f t="shared" si="2"/>
        <v>12.470000000000027</v>
      </c>
    </row>
    <row r="577" spans="2:9" x14ac:dyDescent="0.2">
      <c r="B577" t="s">
        <v>7</v>
      </c>
      <c r="E577" s="8">
        <v>230.6</v>
      </c>
      <c r="F577" s="8">
        <v>221.38</v>
      </c>
      <c r="G577" s="24">
        <f t="shared" si="0"/>
        <v>0.96001734605377276</v>
      </c>
      <c r="H577" s="25">
        <f t="shared" si="1"/>
        <v>3.9982653946227242E-2</v>
      </c>
      <c r="I577" s="26">
        <f t="shared" si="2"/>
        <v>9.2199999999999989</v>
      </c>
    </row>
    <row r="578" spans="2:9" x14ac:dyDescent="0.2">
      <c r="B578" t="s">
        <v>8</v>
      </c>
      <c r="E578" s="8">
        <v>22.5</v>
      </c>
      <c r="F578" s="8">
        <v>21.6</v>
      </c>
      <c r="G578" s="24">
        <f t="shared" si="0"/>
        <v>0.96000000000000008</v>
      </c>
      <c r="H578" s="25">
        <f t="shared" si="1"/>
        <v>3.9999999999999925E-2</v>
      </c>
      <c r="I578" s="26">
        <f t="shared" si="2"/>
        <v>0.89999999999999858</v>
      </c>
    </row>
    <row r="579" spans="2:9" x14ac:dyDescent="0.2">
      <c r="B579" t="s">
        <v>9</v>
      </c>
      <c r="E579" s="8">
        <v>373.77</v>
      </c>
      <c r="F579" s="8">
        <v>358.82</v>
      </c>
      <c r="G579" s="24">
        <f t="shared" si="0"/>
        <v>0.96000214035369347</v>
      </c>
      <c r="H579" s="25">
        <f t="shared" si="1"/>
        <v>3.9997859646306533E-2</v>
      </c>
      <c r="I579" s="26">
        <f t="shared" si="2"/>
        <v>14.949999999999989</v>
      </c>
    </row>
    <row r="580" spans="2:9" s="9" customFormat="1" ht="15" x14ac:dyDescent="0.25">
      <c r="E580" s="28">
        <f>SUM(E573:E579)</f>
        <v>2860.0099999999998</v>
      </c>
      <c r="F580" s="28">
        <f>SUM(F573:F579)</f>
        <v>2733.39</v>
      </c>
      <c r="G580" s="29"/>
      <c r="H580" s="30"/>
      <c r="I580" s="30">
        <f t="shared" si="2"/>
        <v>126.61999999999989</v>
      </c>
    </row>
    <row r="581" spans="2:9" x14ac:dyDescent="0.2">
      <c r="E581" s="13"/>
      <c r="F581" s="13"/>
      <c r="G581" s="66"/>
      <c r="H581" s="74"/>
    </row>
    <row r="582" spans="2:9" x14ac:dyDescent="0.2">
      <c r="B582" s="5" t="s">
        <v>53</v>
      </c>
      <c r="C582" s="67">
        <v>44.65</v>
      </c>
      <c r="D582" s="5"/>
      <c r="E582" s="5" t="s">
        <v>54</v>
      </c>
      <c r="F582" s="67">
        <v>1161.3</v>
      </c>
    </row>
    <row r="583" spans="2:9" x14ac:dyDescent="0.2">
      <c r="C583" s="68"/>
      <c r="F583" s="68"/>
    </row>
    <row r="584" spans="2:9" x14ac:dyDescent="0.2">
      <c r="B584" s="11" t="s">
        <v>55</v>
      </c>
      <c r="C584" s="69">
        <v>23.98</v>
      </c>
      <c r="D584" s="11"/>
      <c r="E584" s="11" t="s">
        <v>56</v>
      </c>
      <c r="F584" s="69">
        <v>623.62</v>
      </c>
    </row>
    <row r="586" spans="2:9" s="20" customFormat="1" x14ac:dyDescent="0.2">
      <c r="C586"/>
      <c r="E586" s="32" t="s">
        <v>57</v>
      </c>
      <c r="F586" s="22" t="s">
        <v>58</v>
      </c>
      <c r="G586" s="22"/>
      <c r="H586" s="22" t="s">
        <v>51</v>
      </c>
      <c r="I586" s="22" t="s">
        <v>52</v>
      </c>
    </row>
    <row r="587" spans="2:9" x14ac:dyDescent="0.2">
      <c r="B587" t="s">
        <v>3</v>
      </c>
      <c r="E587" s="8">
        <v>1161.3</v>
      </c>
      <c r="F587" s="8">
        <v>623.62</v>
      </c>
      <c r="G587">
        <f>F587/E587</f>
        <v>0.53700163609747698</v>
      </c>
      <c r="H587" s="25">
        <f>1-G587</f>
        <v>0.46299836390252302</v>
      </c>
      <c r="I587" s="26">
        <f t="shared" ref="I587:I592" si="3">E587-F587</f>
        <v>537.67999999999995</v>
      </c>
    </row>
    <row r="588" spans="2:9" x14ac:dyDescent="0.2">
      <c r="B588" t="s">
        <v>4</v>
      </c>
      <c r="E588" s="8">
        <f>C566*C582</f>
        <v>223.25</v>
      </c>
      <c r="F588" s="8">
        <f>C566*C584</f>
        <v>119.9</v>
      </c>
      <c r="G588">
        <f>F588/E588</f>
        <v>0.53706606942889146</v>
      </c>
      <c r="H588" s="25">
        <f>1-G588</f>
        <v>0.46293393057110854</v>
      </c>
      <c r="I588" s="26">
        <f t="shared" si="3"/>
        <v>103.35</v>
      </c>
    </row>
    <row r="589" spans="2:9" x14ac:dyDescent="0.2">
      <c r="B589" t="s">
        <v>5</v>
      </c>
      <c r="E589" s="8">
        <v>536.66999999999996</v>
      </c>
      <c r="F589" s="8">
        <v>509.84</v>
      </c>
      <c r="G589">
        <f>F589/E589</f>
        <v>0.95000652169862299</v>
      </c>
      <c r="H589" s="25">
        <f>1-G589</f>
        <v>4.9993478301377015E-2</v>
      </c>
      <c r="I589" s="26">
        <f t="shared" si="3"/>
        <v>26.829999999999984</v>
      </c>
    </row>
    <row r="590" spans="2:9" ht="14.25" x14ac:dyDescent="0.2">
      <c r="B590" t="s">
        <v>6</v>
      </c>
      <c r="C590" s="9"/>
      <c r="E590" s="8">
        <v>311.92</v>
      </c>
      <c r="F590" s="8">
        <v>299.45</v>
      </c>
      <c r="G590">
        <f>F590/E590</f>
        <v>0.96002180046165675</v>
      </c>
      <c r="H590" s="25">
        <f>1-G590</f>
        <v>3.9978199538343251E-2</v>
      </c>
      <c r="I590" s="26">
        <f t="shared" si="3"/>
        <v>12.470000000000027</v>
      </c>
    </row>
    <row r="591" spans="2:9" x14ac:dyDescent="0.2">
      <c r="B591" t="s">
        <v>7</v>
      </c>
      <c r="E591" s="8">
        <v>230.6</v>
      </c>
      <c r="F591" s="8">
        <v>221.38</v>
      </c>
      <c r="G591">
        <f>F591/E591</f>
        <v>0.96001734605377276</v>
      </c>
      <c r="H591" s="25">
        <f>1-G591</f>
        <v>3.9982653946227242E-2</v>
      </c>
      <c r="I591" s="26">
        <f t="shared" si="3"/>
        <v>9.2199999999999989</v>
      </c>
    </row>
    <row r="592" spans="2:9" s="9" customFormat="1" ht="15" x14ac:dyDescent="0.25">
      <c r="C592"/>
      <c r="E592" s="28">
        <f>SUM(E587:E591)</f>
        <v>2463.7399999999998</v>
      </c>
      <c r="F592" s="28">
        <f>SUM(F587:F591)</f>
        <v>1774.19</v>
      </c>
      <c r="I592" s="30">
        <f t="shared" si="3"/>
        <v>689.54999999999973</v>
      </c>
    </row>
    <row r="595" spans="2:9" s="20" customFormat="1" x14ac:dyDescent="0.2">
      <c r="B595" s="14" t="s">
        <v>12</v>
      </c>
      <c r="C595"/>
      <c r="E595" s="32" t="s">
        <v>49</v>
      </c>
      <c r="F595" s="22" t="s">
        <v>59</v>
      </c>
      <c r="G595" s="22"/>
      <c r="H595" s="22" t="s">
        <v>51</v>
      </c>
      <c r="I595" s="22" t="s">
        <v>52</v>
      </c>
    </row>
    <row r="596" spans="2:9" x14ac:dyDescent="0.2">
      <c r="B596" t="s">
        <v>13</v>
      </c>
      <c r="E596" s="8">
        <v>40.04</v>
      </c>
      <c r="F596" s="8">
        <v>38.44</v>
      </c>
      <c r="G596" s="36">
        <f>F596/E596</f>
        <v>0.96003996003995995</v>
      </c>
      <c r="H596" s="25">
        <f>1-G596</f>
        <v>3.996003996004005E-2</v>
      </c>
      <c r="I596" s="26">
        <f>E596-F596</f>
        <v>1.6000000000000014</v>
      </c>
    </row>
    <row r="597" spans="2:9" x14ac:dyDescent="0.2">
      <c r="B597" t="s">
        <v>14</v>
      </c>
      <c r="E597" s="8">
        <v>95.97</v>
      </c>
      <c r="F597" s="8">
        <v>92.14</v>
      </c>
      <c r="G597" s="36">
        <f>F597/E597</f>
        <v>0.96009169532145466</v>
      </c>
      <c r="H597" s="25">
        <f>1-G597</f>
        <v>3.9908304678545337E-2</v>
      </c>
      <c r="I597" s="26">
        <f>E597-F597</f>
        <v>3.8299999999999983</v>
      </c>
    </row>
    <row r="598" spans="2:9" x14ac:dyDescent="0.2">
      <c r="B598" t="s">
        <v>15</v>
      </c>
      <c r="E598" s="8">
        <v>100.13</v>
      </c>
      <c r="F598" s="8">
        <v>96.13</v>
      </c>
      <c r="G598" s="36">
        <f>F598/E598</f>
        <v>0.96005193248776588</v>
      </c>
      <c r="H598" s="25">
        <f>1-G598</f>
        <v>3.994806751223412E-2</v>
      </c>
      <c r="I598" s="26">
        <f>E598-F598</f>
        <v>4</v>
      </c>
    </row>
    <row r="599" spans="2:9" x14ac:dyDescent="0.2">
      <c r="B599" t="s">
        <v>16</v>
      </c>
      <c r="E599" s="8">
        <v>137.13999999999999</v>
      </c>
      <c r="F599" s="8">
        <v>131.66</v>
      </c>
      <c r="G599" s="36">
        <f>F599/E599</f>
        <v>0.96004083418404562</v>
      </c>
      <c r="H599" s="25">
        <f>1-G599</f>
        <v>3.9959165815954378E-2</v>
      </c>
      <c r="I599" s="26">
        <f>E599-F599</f>
        <v>5.4799999999999898</v>
      </c>
    </row>
    <row r="601" spans="2:9" s="20" customFormat="1" x14ac:dyDescent="0.2">
      <c r="B601" s="14" t="s">
        <v>17</v>
      </c>
      <c r="C601"/>
      <c r="E601" s="32" t="s">
        <v>49</v>
      </c>
      <c r="F601" s="22" t="s">
        <v>59</v>
      </c>
      <c r="G601" s="22"/>
      <c r="H601" s="22" t="s">
        <v>51</v>
      </c>
      <c r="I601" s="22" t="s">
        <v>52</v>
      </c>
    </row>
    <row r="602" spans="2:9" x14ac:dyDescent="0.2">
      <c r="B602" t="s">
        <v>18</v>
      </c>
      <c r="E602" s="8">
        <v>58.59</v>
      </c>
      <c r="F602" s="8">
        <v>56.25</v>
      </c>
      <c r="G602">
        <f>F602/E602</f>
        <v>0.96006144393241166</v>
      </c>
      <c r="H602" s="25">
        <f>1-G602</f>
        <v>3.9938556067588338E-2</v>
      </c>
      <c r="I602" s="26">
        <f>E602-F602</f>
        <v>2.3400000000000034</v>
      </c>
    </row>
    <row r="603" spans="2:9" x14ac:dyDescent="0.2">
      <c r="B603" t="s">
        <v>19</v>
      </c>
      <c r="E603" s="8">
        <v>19.55</v>
      </c>
      <c r="F603" s="8">
        <v>18.77</v>
      </c>
      <c r="G603">
        <f>F603/E603</f>
        <v>0.96010230179028122</v>
      </c>
      <c r="H603" s="25">
        <f>1-G603</f>
        <v>3.9897698209718779E-2</v>
      </c>
      <c r="I603" s="26">
        <f>E603-F603</f>
        <v>0.78000000000000114</v>
      </c>
    </row>
    <row r="604" spans="2:9" x14ac:dyDescent="0.2">
      <c r="B604" t="s">
        <v>20</v>
      </c>
      <c r="E604" s="8">
        <v>73.23</v>
      </c>
      <c r="F604" s="8">
        <v>70.31</v>
      </c>
      <c r="G604">
        <f>F604/E604</f>
        <v>0.96012563157176023</v>
      </c>
      <c r="H604" s="25">
        <f>1-G604</f>
        <v>3.987436842823977E-2</v>
      </c>
      <c r="I604" s="26">
        <f>E604-F604</f>
        <v>2.9200000000000017</v>
      </c>
    </row>
    <row r="605" spans="2:9" x14ac:dyDescent="0.2">
      <c r="B605" t="s">
        <v>21</v>
      </c>
      <c r="E605" s="8">
        <v>24.43</v>
      </c>
      <c r="F605" s="37">
        <v>23.46</v>
      </c>
      <c r="G605">
        <f>F605/E605</f>
        <v>0.9602947196070406</v>
      </c>
      <c r="H605" s="25">
        <f>1-G605</f>
        <v>3.9705280392959397E-2</v>
      </c>
      <c r="I605" s="26">
        <f>E605-F605</f>
        <v>0.96999999999999886</v>
      </c>
    </row>
    <row r="607" spans="2:9" ht="13.5" thickBot="1" x14ac:dyDescent="0.25"/>
    <row r="608" spans="2:9" ht="16.5" thickTop="1" thickBot="1" x14ac:dyDescent="0.3">
      <c r="B608" s="5" t="s">
        <v>60</v>
      </c>
      <c r="E608" s="15">
        <f>12*E580+2*E592</f>
        <v>39247.599999999991</v>
      </c>
    </row>
    <row r="609" spans="2:8" ht="24" thickTop="1" thickBot="1" x14ac:dyDescent="0.25">
      <c r="B609" s="16" t="s">
        <v>23</v>
      </c>
      <c r="E609" s="38"/>
    </row>
    <row r="610" spans="2:8" ht="13.5" thickTop="1" x14ac:dyDescent="0.2">
      <c r="E610" s="38"/>
      <c r="F610" s="39" t="s">
        <v>31</v>
      </c>
      <c r="G610" s="71">
        <f>E613/E608</f>
        <v>0.95984748111986484</v>
      </c>
      <c r="H610" s="41" t="s">
        <v>32</v>
      </c>
    </row>
    <row r="611" spans="2:8" ht="13.5" thickBot="1" x14ac:dyDescent="0.25">
      <c r="E611" s="38"/>
      <c r="F611" s="42">
        <f>E608-E613</f>
        <v>1575.8899999999921</v>
      </c>
      <c r="G611" s="72"/>
      <c r="H611" s="44">
        <f>1-G610</f>
        <v>4.0152518880135157E-2</v>
      </c>
    </row>
    <row r="612" spans="2:8" ht="14.25" thickTop="1" thickBot="1" x14ac:dyDescent="0.25">
      <c r="E612" s="38"/>
    </row>
    <row r="613" spans="2:8" ht="16.5" thickTop="1" thickBot="1" x14ac:dyDescent="0.3">
      <c r="B613" s="11" t="s">
        <v>61</v>
      </c>
      <c r="C613" s="11"/>
      <c r="D613" s="11"/>
      <c r="E613" s="45">
        <f>5*E580+7*F580+E592+F592</f>
        <v>37671.71</v>
      </c>
    </row>
    <row r="614" spans="2:8" ht="23.25" thickTop="1" x14ac:dyDescent="0.2">
      <c r="B614" s="16" t="s">
        <v>23</v>
      </c>
    </row>
  </sheetData>
  <dataValidations count="1">
    <dataValidation type="list" allowBlank="1" showInputMessage="1" showErrorMessage="1" sqref="F460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12" max="16383" man="1"/>
    <brk id="5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20"/>
  </sheetPr>
  <dimension ref="A1:K617"/>
  <sheetViews>
    <sheetView topLeftCell="A28" zoomScaleNormal="100" workbookViewId="0">
      <selection activeCell="B46" sqref="B46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7.140625" customWidth="1"/>
    <col min="6" max="6" width="23.4257812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A1" s="94"/>
      <c r="B1" s="1" t="s">
        <v>91</v>
      </c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49.59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187.06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634.75</v>
      </c>
      <c r="F14" s="8"/>
    </row>
    <row r="15" spans="1:6" x14ac:dyDescent="0.2">
      <c r="B15" t="s">
        <v>6</v>
      </c>
      <c r="E15" s="8">
        <v>366.22</v>
      </c>
      <c r="F15" s="8"/>
    </row>
    <row r="16" spans="1:6" x14ac:dyDescent="0.2">
      <c r="B16" t="s">
        <v>7</v>
      </c>
      <c r="E16" s="8">
        <v>185.78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2917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30.61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634.75</v>
      </c>
      <c r="F27" s="8"/>
    </row>
    <row r="28" spans="2:6" x14ac:dyDescent="0.2">
      <c r="B28" t="s">
        <v>6</v>
      </c>
      <c r="E28" s="8">
        <v>366.22</v>
      </c>
      <c r="F28" s="8"/>
    </row>
    <row r="29" spans="2:6" x14ac:dyDescent="0.2">
      <c r="B29" t="s">
        <v>7</v>
      </c>
      <c r="E29" s="8">
        <v>185.78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SUM(E25:E29)</f>
        <v>1981.75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44.67</v>
      </c>
    </row>
    <row r="35" spans="2:6" x14ac:dyDescent="0.2">
      <c r="B35" t="s">
        <v>14</v>
      </c>
      <c r="E35" s="8">
        <v>107.07</v>
      </c>
    </row>
    <row r="36" spans="2:6" x14ac:dyDescent="0.2">
      <c r="B36" t="s">
        <v>15</v>
      </c>
      <c r="E36" s="8">
        <v>111.7</v>
      </c>
    </row>
    <row r="37" spans="2:6" x14ac:dyDescent="0.2">
      <c r="B37" t="s">
        <v>16</v>
      </c>
      <c r="E37" s="8">
        <v>152.97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65.36</v>
      </c>
    </row>
    <row r="41" spans="2:6" x14ac:dyDescent="0.2">
      <c r="B41" t="s">
        <v>19</v>
      </c>
      <c r="E41" s="8">
        <v>21.81</v>
      </c>
    </row>
    <row r="42" spans="2:6" x14ac:dyDescent="0.2">
      <c r="B42" t="s">
        <v>20</v>
      </c>
      <c r="E42" s="8">
        <v>81.709999999999994</v>
      </c>
    </row>
    <row r="43" spans="2:6" x14ac:dyDescent="0.2">
      <c r="B43" t="s">
        <v>21</v>
      </c>
      <c r="E43" s="8">
        <v>27.27</v>
      </c>
    </row>
    <row r="45" spans="2:6" ht="13.5" thickBot="1" x14ac:dyDescent="0.25"/>
    <row r="46" spans="2:6" ht="16.5" thickTop="1" thickBot="1" x14ac:dyDescent="0.3">
      <c r="B46" s="5" t="s">
        <v>92</v>
      </c>
      <c r="E46" s="15">
        <f>12*E20+2*E31</f>
        <v>38967.5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A51" s="94"/>
      <c r="B51" s="1" t="s">
        <v>89</v>
      </c>
    </row>
    <row r="53" spans="1:9" x14ac:dyDescent="0.2"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48.38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182.5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1256.8900000000001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619.27</v>
      </c>
      <c r="F64" s="8"/>
    </row>
    <row r="65" spans="2:6" x14ac:dyDescent="0.2">
      <c r="B65" t="s">
        <v>6</v>
      </c>
      <c r="E65" s="8">
        <v>357.29</v>
      </c>
      <c r="F65" s="8"/>
    </row>
    <row r="66" spans="2:6" x14ac:dyDescent="0.2">
      <c r="B66" t="s">
        <v>7</v>
      </c>
      <c r="E66" s="8">
        <v>181.25</v>
      </c>
      <c r="F66" s="8"/>
    </row>
    <row r="67" spans="2:6" x14ac:dyDescent="0.2">
      <c r="B67" t="s">
        <v>8</v>
      </c>
      <c r="E67" s="8">
        <v>24.5</v>
      </c>
      <c r="F67" s="8"/>
    </row>
    <row r="68" spans="2:6" x14ac:dyDescent="0.2">
      <c r="B68" t="s">
        <v>9</v>
      </c>
      <c r="E68" s="8">
        <v>406.66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2845.86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29.86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775.61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619.27</v>
      </c>
      <c r="F77" s="8"/>
    </row>
    <row r="78" spans="2:6" x14ac:dyDescent="0.2">
      <c r="B78" t="s">
        <v>6</v>
      </c>
      <c r="E78" s="8">
        <v>357.29</v>
      </c>
      <c r="F78" s="8"/>
    </row>
    <row r="79" spans="2:6" x14ac:dyDescent="0.2">
      <c r="B79" t="s">
        <v>7</v>
      </c>
      <c r="E79" s="8">
        <v>181.25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1933.42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43.58</v>
      </c>
    </row>
    <row r="85" spans="2:6" x14ac:dyDescent="0.2">
      <c r="B85" t="s">
        <v>14</v>
      </c>
      <c r="E85" s="8">
        <v>104.46</v>
      </c>
    </row>
    <row r="86" spans="2:6" x14ac:dyDescent="0.2">
      <c r="B86" t="s">
        <v>15</v>
      </c>
      <c r="E86" s="8">
        <v>108.98</v>
      </c>
    </row>
    <row r="87" spans="2:6" x14ac:dyDescent="0.2">
      <c r="B87" t="s">
        <v>16</v>
      </c>
      <c r="E87" s="8">
        <v>149.24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63.77</v>
      </c>
    </row>
    <row r="91" spans="2:6" x14ac:dyDescent="0.2">
      <c r="B91" t="s">
        <v>19</v>
      </c>
      <c r="E91" s="8">
        <v>21.28</v>
      </c>
    </row>
    <row r="92" spans="2:6" x14ac:dyDescent="0.2">
      <c r="B92" t="s">
        <v>20</v>
      </c>
      <c r="E92" s="8">
        <v>79.72</v>
      </c>
    </row>
    <row r="93" spans="2:6" x14ac:dyDescent="0.2">
      <c r="B93" t="s">
        <v>21</v>
      </c>
      <c r="E93" s="8">
        <v>26.6</v>
      </c>
    </row>
    <row r="95" spans="2:6" ht="13.5" thickBot="1" x14ac:dyDescent="0.25"/>
    <row r="96" spans="2:6" ht="16.5" thickTop="1" thickBot="1" x14ac:dyDescent="0.3">
      <c r="B96" s="5" t="s">
        <v>90</v>
      </c>
      <c r="E96" s="15">
        <f>12*E70+2*E81</f>
        <v>38017.160000000003</v>
      </c>
      <c r="F96" s="97"/>
    </row>
    <row r="97" spans="1:9" ht="23.25" thickTop="1" x14ac:dyDescent="0.2">
      <c r="B97" s="98" t="s">
        <v>88</v>
      </c>
    </row>
    <row r="99" spans="1:9" x14ac:dyDescent="0.2">
      <c r="B99" s="17"/>
      <c r="C99" s="17"/>
      <c r="D99" s="17"/>
      <c r="E99" s="17"/>
      <c r="F99" s="17"/>
      <c r="G99" s="17"/>
      <c r="H99" s="17"/>
      <c r="I99" s="17"/>
    </row>
    <row r="100" spans="1:9" s="93" customFormat="1" x14ac:dyDescent="0.2"/>
    <row r="102" spans="1:9" ht="20.25" x14ac:dyDescent="0.3">
      <c r="A102" s="94"/>
      <c r="B102" s="1" t="s">
        <v>81</v>
      </c>
    </row>
    <row r="104" spans="1:9" x14ac:dyDescent="0.2">
      <c r="B104" s="2" t="s">
        <v>82</v>
      </c>
      <c r="C104" s="78">
        <v>0</v>
      </c>
    </row>
    <row r="105" spans="1:9" x14ac:dyDescent="0.2">
      <c r="B105" s="2"/>
      <c r="C105" s="68"/>
    </row>
    <row r="106" spans="1:9" x14ac:dyDescent="0.2">
      <c r="B106" s="5" t="s">
        <v>83</v>
      </c>
      <c r="C106" s="95">
        <v>0</v>
      </c>
      <c r="D106" s="85"/>
      <c r="E106" s="91"/>
      <c r="F106" s="91"/>
    </row>
    <row r="107" spans="1:9" x14ac:dyDescent="0.2">
      <c r="B107" s="5"/>
      <c r="C107" s="67"/>
      <c r="D107" s="85"/>
      <c r="E107" s="91"/>
      <c r="F107" s="91"/>
    </row>
    <row r="108" spans="1:9" x14ac:dyDescent="0.2">
      <c r="B108" s="5" t="s">
        <v>1</v>
      </c>
      <c r="C108" s="67">
        <v>47.67</v>
      </c>
      <c r="D108" s="85"/>
      <c r="E108" s="91"/>
      <c r="F108" s="91"/>
    </row>
    <row r="109" spans="1:9" x14ac:dyDescent="0.2">
      <c r="B109" s="5"/>
      <c r="C109" s="67"/>
      <c r="D109" s="85"/>
      <c r="E109" s="91"/>
      <c r="F109" s="91"/>
    </row>
    <row r="110" spans="1:9" x14ac:dyDescent="0.2">
      <c r="B110" s="5" t="s">
        <v>84</v>
      </c>
      <c r="C110" s="67">
        <v>179.86</v>
      </c>
      <c r="D110" s="85"/>
      <c r="E110" s="91"/>
      <c r="F110" s="91"/>
    </row>
    <row r="111" spans="1:9" x14ac:dyDescent="0.2">
      <c r="B111" s="2"/>
    </row>
    <row r="112" spans="1:9" x14ac:dyDescent="0.2">
      <c r="B112" s="7" t="s">
        <v>2</v>
      </c>
    </row>
    <row r="113" spans="2:6" x14ac:dyDescent="0.2">
      <c r="B113" t="s">
        <v>3</v>
      </c>
      <c r="E113" s="8">
        <v>1238.68</v>
      </c>
      <c r="F113" s="8"/>
    </row>
    <row r="114" spans="2:6" x14ac:dyDescent="0.2">
      <c r="B114" t="s">
        <v>4</v>
      </c>
      <c r="E114" s="8">
        <f>C104*C108</f>
        <v>0</v>
      </c>
      <c r="F114" s="8"/>
    </row>
    <row r="115" spans="2:6" x14ac:dyDescent="0.2">
      <c r="B115" t="s">
        <v>5</v>
      </c>
      <c r="E115" s="8">
        <v>610.29999999999995</v>
      </c>
      <c r="F115" s="8"/>
    </row>
    <row r="116" spans="2:6" x14ac:dyDescent="0.2">
      <c r="B116" t="s">
        <v>6</v>
      </c>
      <c r="E116" s="8">
        <v>341.25</v>
      </c>
      <c r="F116" s="8"/>
    </row>
    <row r="117" spans="2:6" x14ac:dyDescent="0.2">
      <c r="B117" t="s">
        <v>7</v>
      </c>
      <c r="E117" s="8">
        <v>178.62</v>
      </c>
      <c r="F117" s="8"/>
    </row>
    <row r="118" spans="2:6" x14ac:dyDescent="0.2">
      <c r="B118" t="s">
        <v>8</v>
      </c>
      <c r="E118" s="8">
        <v>24.14</v>
      </c>
      <c r="F118" s="8"/>
    </row>
    <row r="119" spans="2:6" x14ac:dyDescent="0.2">
      <c r="B119" t="s">
        <v>9</v>
      </c>
      <c r="E119" s="8">
        <v>400.77</v>
      </c>
      <c r="F119" s="8"/>
    </row>
    <row r="120" spans="2:6" x14ac:dyDescent="0.2">
      <c r="B120" t="s">
        <v>85</v>
      </c>
      <c r="E120" s="8">
        <f>C106*C110</f>
        <v>0</v>
      </c>
      <c r="F120" s="8"/>
    </row>
    <row r="121" spans="2:6" ht="15" x14ac:dyDescent="0.25">
      <c r="B121" s="9"/>
      <c r="E121" s="96">
        <f>SUM(E113:E120)</f>
        <v>2793.7599999999998</v>
      </c>
      <c r="F121" s="96"/>
    </row>
    <row r="123" spans="2:6" x14ac:dyDescent="0.2">
      <c r="B123" s="7" t="s">
        <v>10</v>
      </c>
    </row>
    <row r="124" spans="2:6" x14ac:dyDescent="0.2">
      <c r="B124" s="11" t="s">
        <v>11</v>
      </c>
      <c r="C124" s="69">
        <v>29.43</v>
      </c>
      <c r="D124" s="86"/>
    </row>
    <row r="125" spans="2:6" x14ac:dyDescent="0.2">
      <c r="B125" s="20"/>
    </row>
    <row r="126" spans="2:6" x14ac:dyDescent="0.2">
      <c r="B126" t="s">
        <v>3</v>
      </c>
      <c r="E126" s="8">
        <v>764.37</v>
      </c>
      <c r="F126" s="8"/>
    </row>
    <row r="127" spans="2:6" x14ac:dyDescent="0.2">
      <c r="B127" t="s">
        <v>4</v>
      </c>
      <c r="E127" s="8">
        <f>C104*C124</f>
        <v>0</v>
      </c>
      <c r="F127" s="8"/>
    </row>
    <row r="128" spans="2:6" x14ac:dyDescent="0.2">
      <c r="B128" t="s">
        <v>5</v>
      </c>
      <c r="E128" s="8">
        <v>610.29999999999995</v>
      </c>
      <c r="F128" s="8"/>
    </row>
    <row r="129" spans="2:6" x14ac:dyDescent="0.2">
      <c r="B129" t="s">
        <v>6</v>
      </c>
      <c r="E129" s="8">
        <v>341.25</v>
      </c>
      <c r="F129" s="8"/>
    </row>
    <row r="130" spans="2:6" x14ac:dyDescent="0.2">
      <c r="B130" t="s">
        <v>7</v>
      </c>
      <c r="E130" s="8">
        <v>178.62</v>
      </c>
      <c r="F130" s="8"/>
    </row>
    <row r="131" spans="2:6" x14ac:dyDescent="0.2">
      <c r="B131" t="s">
        <v>86</v>
      </c>
      <c r="E131" s="8">
        <f>C106*C110</f>
        <v>0</v>
      </c>
      <c r="F131" s="8"/>
    </row>
    <row r="132" spans="2:6" ht="15" x14ac:dyDescent="0.25">
      <c r="B132" s="9"/>
      <c r="E132" s="28">
        <f>SUM(E126:E130)</f>
        <v>1894.54</v>
      </c>
      <c r="F132" s="28"/>
    </row>
    <row r="134" spans="2:6" x14ac:dyDescent="0.2">
      <c r="B134" s="14" t="s">
        <v>12</v>
      </c>
    </row>
    <row r="135" spans="2:6" x14ac:dyDescent="0.2">
      <c r="B135" t="s">
        <v>13</v>
      </c>
      <c r="E135" s="8">
        <v>42.95</v>
      </c>
    </row>
    <row r="136" spans="2:6" x14ac:dyDescent="0.2">
      <c r="B136" t="s">
        <v>14</v>
      </c>
      <c r="E136" s="8">
        <v>102.95</v>
      </c>
    </row>
    <row r="137" spans="2:6" x14ac:dyDescent="0.2">
      <c r="B137" t="s">
        <v>15</v>
      </c>
      <c r="E137" s="8">
        <v>107.4</v>
      </c>
    </row>
    <row r="138" spans="2:6" x14ac:dyDescent="0.2">
      <c r="B138" t="s">
        <v>16</v>
      </c>
      <c r="E138" s="8">
        <v>147.07</v>
      </c>
    </row>
    <row r="140" spans="2:6" x14ac:dyDescent="0.2">
      <c r="B140" s="14" t="s">
        <v>17</v>
      </c>
    </row>
    <row r="141" spans="2:6" x14ac:dyDescent="0.2">
      <c r="B141" t="s">
        <v>18</v>
      </c>
      <c r="E141" s="8">
        <v>62.84</v>
      </c>
    </row>
    <row r="142" spans="2:6" x14ac:dyDescent="0.2">
      <c r="B142" t="s">
        <v>19</v>
      </c>
      <c r="E142" s="8">
        <v>20.97</v>
      </c>
    </row>
    <row r="143" spans="2:6" x14ac:dyDescent="0.2">
      <c r="B143" t="s">
        <v>20</v>
      </c>
      <c r="E143" s="8">
        <v>78.56</v>
      </c>
    </row>
    <row r="144" spans="2:6" x14ac:dyDescent="0.2">
      <c r="B144" t="s">
        <v>21</v>
      </c>
      <c r="E144" s="8">
        <v>26.21</v>
      </c>
    </row>
    <row r="146" spans="2:9" ht="13.5" thickBot="1" x14ac:dyDescent="0.25"/>
    <row r="147" spans="2:9" ht="16.5" thickTop="1" thickBot="1" x14ac:dyDescent="0.3">
      <c r="B147" s="5" t="s">
        <v>87</v>
      </c>
      <c r="E147" s="15">
        <f>12*E121+2*E132</f>
        <v>37314.199999999997</v>
      </c>
      <c r="F147" s="97"/>
    </row>
    <row r="148" spans="2:9" ht="23.25" thickTop="1" x14ac:dyDescent="0.2">
      <c r="B148" s="98" t="s">
        <v>88</v>
      </c>
    </row>
    <row r="150" spans="2:9" x14ac:dyDescent="0.2">
      <c r="B150" s="17"/>
      <c r="C150" s="17"/>
      <c r="D150" s="17"/>
      <c r="E150" s="17"/>
      <c r="F150" s="17"/>
      <c r="G150" s="17"/>
      <c r="H150" s="17"/>
      <c r="I150" s="17"/>
    </row>
    <row r="152" spans="2:9" ht="22.5" customHeight="1" x14ac:dyDescent="0.3">
      <c r="B152" s="81" t="s">
        <v>79</v>
      </c>
      <c r="C152" s="82"/>
    </row>
    <row r="154" spans="2:9" x14ac:dyDescent="0.2">
      <c r="B154" s="2" t="s">
        <v>0</v>
      </c>
      <c r="C154" s="3">
        <v>0</v>
      </c>
    </row>
    <row r="155" spans="2:9" x14ac:dyDescent="0.2">
      <c r="B155" s="2"/>
      <c r="C155" s="4"/>
    </row>
    <row r="156" spans="2:9" x14ac:dyDescent="0.2">
      <c r="B156" s="5" t="s">
        <v>1</v>
      </c>
      <c r="C156" s="67">
        <v>46.74</v>
      </c>
      <c r="D156" s="85"/>
      <c r="E156" s="91"/>
      <c r="F156" s="91"/>
    </row>
    <row r="157" spans="2:9" x14ac:dyDescent="0.2">
      <c r="B157" s="2"/>
    </row>
    <row r="158" spans="2:9" x14ac:dyDescent="0.2">
      <c r="B158" s="7" t="s">
        <v>2</v>
      </c>
    </row>
    <row r="159" spans="2:9" x14ac:dyDescent="0.2">
      <c r="B159" t="s">
        <v>3</v>
      </c>
      <c r="E159" s="8">
        <v>1214.3900000000001</v>
      </c>
      <c r="F159" s="8"/>
    </row>
    <row r="160" spans="2:9" x14ac:dyDescent="0.2">
      <c r="B160" t="s">
        <v>4</v>
      </c>
      <c r="E160" s="8">
        <f>C154*C156</f>
        <v>0</v>
      </c>
    </row>
    <row r="161" spans="2:5" x14ac:dyDescent="0.2">
      <c r="B161" t="s">
        <v>5</v>
      </c>
      <c r="E161" s="8">
        <v>598.33000000000004</v>
      </c>
    </row>
    <row r="162" spans="2:5" x14ac:dyDescent="0.2">
      <c r="B162" t="s">
        <v>6</v>
      </c>
      <c r="E162" s="8">
        <v>334.56</v>
      </c>
    </row>
    <row r="163" spans="2:5" x14ac:dyDescent="0.2">
      <c r="B163" t="s">
        <v>7</v>
      </c>
      <c r="E163" s="8">
        <v>175.12</v>
      </c>
    </row>
    <row r="164" spans="2:5" x14ac:dyDescent="0.2">
      <c r="B164" t="s">
        <v>8</v>
      </c>
      <c r="E164" s="8">
        <v>23.67</v>
      </c>
    </row>
    <row r="165" spans="2:5" x14ac:dyDescent="0.2">
      <c r="B165" t="s">
        <v>9</v>
      </c>
      <c r="E165" s="8">
        <v>392.91</v>
      </c>
    </row>
    <row r="166" spans="2:5" ht="14.25" x14ac:dyDescent="0.2">
      <c r="B166" s="9"/>
      <c r="E166" s="10">
        <f>SUM(E159:E165)</f>
        <v>2738.98</v>
      </c>
    </row>
    <row r="168" spans="2:5" x14ac:dyDescent="0.2">
      <c r="B168" s="7" t="s">
        <v>10</v>
      </c>
    </row>
    <row r="169" spans="2:5" x14ac:dyDescent="0.2">
      <c r="B169" s="11" t="s">
        <v>11</v>
      </c>
      <c r="C169" s="69">
        <v>28.85</v>
      </c>
      <c r="D169" s="86"/>
    </row>
    <row r="171" spans="2:5" x14ac:dyDescent="0.2">
      <c r="B171" t="s">
        <v>3</v>
      </c>
      <c r="E171" s="8">
        <v>749.38</v>
      </c>
    </row>
    <row r="172" spans="2:5" x14ac:dyDescent="0.2">
      <c r="B172" t="s">
        <v>4</v>
      </c>
      <c r="E172" s="8">
        <f>C154*C169</f>
        <v>0</v>
      </c>
    </row>
    <row r="173" spans="2:5" x14ac:dyDescent="0.2">
      <c r="B173" t="s">
        <v>5</v>
      </c>
      <c r="E173" s="8">
        <v>598.33000000000004</v>
      </c>
    </row>
    <row r="174" spans="2:5" x14ac:dyDescent="0.2">
      <c r="B174" t="s">
        <v>6</v>
      </c>
      <c r="E174" s="8">
        <v>334.56</v>
      </c>
    </row>
    <row r="175" spans="2:5" x14ac:dyDescent="0.2">
      <c r="B175" t="s">
        <v>7</v>
      </c>
      <c r="E175" s="8">
        <v>175.12</v>
      </c>
    </row>
    <row r="176" spans="2:5" ht="14.25" x14ac:dyDescent="0.2">
      <c r="B176" s="9"/>
      <c r="E176" s="13">
        <f>SUM(E171:E175)</f>
        <v>1857.3899999999999</v>
      </c>
    </row>
    <row r="178" spans="2:5" x14ac:dyDescent="0.2">
      <c r="B178" s="14" t="s">
        <v>12</v>
      </c>
    </row>
    <row r="179" spans="2:5" x14ac:dyDescent="0.2">
      <c r="B179" t="s">
        <v>13</v>
      </c>
      <c r="E179" s="8">
        <v>42.11</v>
      </c>
    </row>
    <row r="180" spans="2:5" x14ac:dyDescent="0.2">
      <c r="B180" t="s">
        <v>14</v>
      </c>
      <c r="E180" s="8">
        <v>100.93</v>
      </c>
    </row>
    <row r="181" spans="2:5" x14ac:dyDescent="0.2">
      <c r="B181" t="s">
        <v>15</v>
      </c>
      <c r="E181" s="8">
        <v>105.29</v>
      </c>
    </row>
    <row r="182" spans="2:5" x14ac:dyDescent="0.2">
      <c r="B182" t="s">
        <v>16</v>
      </c>
      <c r="E182" s="8">
        <v>144.19</v>
      </c>
    </row>
    <row r="184" spans="2:5" x14ac:dyDescent="0.2">
      <c r="B184" s="14" t="s">
        <v>17</v>
      </c>
    </row>
    <row r="185" spans="2:5" x14ac:dyDescent="0.2">
      <c r="B185" t="s">
        <v>18</v>
      </c>
      <c r="E185" s="8">
        <v>61.61</v>
      </c>
    </row>
    <row r="186" spans="2:5" x14ac:dyDescent="0.2">
      <c r="B186" t="s">
        <v>19</v>
      </c>
      <c r="E186" s="8">
        <v>20.56</v>
      </c>
    </row>
    <row r="187" spans="2:5" x14ac:dyDescent="0.2">
      <c r="B187" t="s">
        <v>20</v>
      </c>
      <c r="E187" s="8">
        <v>77.02</v>
      </c>
    </row>
    <row r="188" spans="2:5" x14ac:dyDescent="0.2">
      <c r="B188" t="s">
        <v>21</v>
      </c>
      <c r="E188" s="8">
        <v>25.7</v>
      </c>
    </row>
    <row r="189" spans="2:5" ht="13.5" thickBot="1" x14ac:dyDescent="0.25"/>
    <row r="190" spans="2:5" ht="16.5" thickTop="1" thickBot="1" x14ac:dyDescent="0.3">
      <c r="B190" s="5" t="s">
        <v>80</v>
      </c>
      <c r="E190" s="15">
        <f>12*E166+2*E176</f>
        <v>36582.54</v>
      </c>
    </row>
    <row r="191" spans="2:5" ht="23.25" thickTop="1" x14ac:dyDescent="0.2">
      <c r="B191" s="16" t="s">
        <v>23</v>
      </c>
    </row>
    <row r="193" spans="2:9" x14ac:dyDescent="0.2">
      <c r="B193" s="17"/>
      <c r="C193" s="17"/>
      <c r="D193" s="17"/>
      <c r="E193" s="17"/>
      <c r="F193" s="17"/>
      <c r="G193" s="17"/>
      <c r="H193" s="17"/>
      <c r="I193" s="17"/>
    </row>
    <row r="195" spans="2:9" ht="22.5" customHeight="1" x14ac:dyDescent="0.3">
      <c r="B195" s="81" t="s">
        <v>77</v>
      </c>
      <c r="C195" s="82"/>
    </row>
    <row r="197" spans="2:9" x14ac:dyDescent="0.2">
      <c r="B197" s="2" t="s">
        <v>0</v>
      </c>
      <c r="C197" s="3">
        <v>0</v>
      </c>
    </row>
    <row r="198" spans="2:9" x14ac:dyDescent="0.2">
      <c r="B198" s="2"/>
      <c r="C198" s="4"/>
    </row>
    <row r="199" spans="2:9" x14ac:dyDescent="0.2">
      <c r="B199" s="5" t="s">
        <v>1</v>
      </c>
      <c r="C199" s="67">
        <v>46.32</v>
      </c>
      <c r="D199" s="85"/>
      <c r="E199" s="91"/>
      <c r="F199" s="91"/>
    </row>
    <row r="200" spans="2:9" x14ac:dyDescent="0.2">
      <c r="B200" s="2"/>
    </row>
    <row r="201" spans="2:9" x14ac:dyDescent="0.2">
      <c r="B201" s="7" t="s">
        <v>2</v>
      </c>
    </row>
    <row r="202" spans="2:9" x14ac:dyDescent="0.2">
      <c r="B202" t="s">
        <v>3</v>
      </c>
      <c r="E202" s="8">
        <v>1203.56</v>
      </c>
      <c r="F202" s="8"/>
    </row>
    <row r="203" spans="2:9" x14ac:dyDescent="0.2">
      <c r="B203" t="s">
        <v>4</v>
      </c>
      <c r="E203" s="8">
        <f>C197*C199</f>
        <v>0</v>
      </c>
    </row>
    <row r="204" spans="2:9" x14ac:dyDescent="0.2">
      <c r="B204" t="s">
        <v>5</v>
      </c>
      <c r="E204" s="8">
        <v>592.99</v>
      </c>
    </row>
    <row r="205" spans="2:9" x14ac:dyDescent="0.2">
      <c r="B205" t="s">
        <v>6</v>
      </c>
      <c r="E205" s="8">
        <v>331.58</v>
      </c>
    </row>
    <row r="206" spans="2:9" x14ac:dyDescent="0.2">
      <c r="B206" t="s">
        <v>7</v>
      </c>
      <c r="E206" s="8">
        <v>173.56</v>
      </c>
    </row>
    <row r="207" spans="2:9" x14ac:dyDescent="0.2">
      <c r="B207" t="s">
        <v>8</v>
      </c>
      <c r="E207" s="8">
        <v>23.46</v>
      </c>
    </row>
    <row r="208" spans="2:9" x14ac:dyDescent="0.2">
      <c r="B208" t="s">
        <v>9</v>
      </c>
      <c r="E208" s="8">
        <v>389.40999999999997</v>
      </c>
    </row>
    <row r="209" spans="2:5" ht="14.25" x14ac:dyDescent="0.2">
      <c r="B209" s="9"/>
      <c r="E209" s="10">
        <f>SUM(E202:E208)</f>
        <v>2714.56</v>
      </c>
    </row>
    <row r="211" spans="2:5" x14ac:dyDescent="0.2">
      <c r="B211" s="7" t="s">
        <v>10</v>
      </c>
    </row>
    <row r="212" spans="2:5" x14ac:dyDescent="0.2">
      <c r="B212" s="11" t="s">
        <v>11</v>
      </c>
      <c r="C212" s="69">
        <v>28.59</v>
      </c>
      <c r="D212" s="86"/>
    </row>
    <row r="214" spans="2:5" x14ac:dyDescent="0.2">
      <c r="B214" t="s">
        <v>3</v>
      </c>
      <c r="E214" s="8">
        <v>742.7</v>
      </c>
    </row>
    <row r="215" spans="2:5" x14ac:dyDescent="0.2">
      <c r="B215" t="s">
        <v>4</v>
      </c>
      <c r="E215" s="8">
        <f>C197*C212</f>
        <v>0</v>
      </c>
    </row>
    <row r="216" spans="2:5" x14ac:dyDescent="0.2">
      <c r="B216" t="s">
        <v>5</v>
      </c>
      <c r="E216" s="8">
        <v>592.99</v>
      </c>
    </row>
    <row r="217" spans="2:5" x14ac:dyDescent="0.2">
      <c r="B217" t="s">
        <v>6</v>
      </c>
      <c r="E217" s="8">
        <v>331.58</v>
      </c>
    </row>
    <row r="218" spans="2:5" x14ac:dyDescent="0.2">
      <c r="B218" t="s">
        <v>7</v>
      </c>
      <c r="E218" s="8">
        <v>173.56</v>
      </c>
    </row>
    <row r="219" spans="2:5" ht="14.25" x14ac:dyDescent="0.2">
      <c r="B219" s="9"/>
      <c r="E219" s="13">
        <f>SUM(E214:E218)</f>
        <v>1840.83</v>
      </c>
    </row>
    <row r="221" spans="2:5" x14ac:dyDescent="0.2">
      <c r="B221" s="14" t="s">
        <v>12</v>
      </c>
    </row>
    <row r="222" spans="2:5" x14ac:dyDescent="0.2">
      <c r="B222" t="s">
        <v>13</v>
      </c>
      <c r="E222" s="8">
        <v>41.73</v>
      </c>
    </row>
    <row r="223" spans="2:5" x14ac:dyDescent="0.2">
      <c r="B223" t="s">
        <v>14</v>
      </c>
      <c r="E223" s="8">
        <v>100.03</v>
      </c>
    </row>
    <row r="224" spans="2:5" x14ac:dyDescent="0.2">
      <c r="B224" t="s">
        <v>15</v>
      </c>
      <c r="E224" s="8">
        <v>104.35000000000001</v>
      </c>
    </row>
    <row r="225" spans="2:9" x14ac:dyDescent="0.2">
      <c r="B225" t="s">
        <v>16</v>
      </c>
      <c r="E225" s="8">
        <v>142.89999999999998</v>
      </c>
    </row>
    <row r="227" spans="2:9" x14ac:dyDescent="0.2">
      <c r="B227" s="14" t="s">
        <v>17</v>
      </c>
    </row>
    <row r="228" spans="2:9" x14ac:dyDescent="0.2">
      <c r="B228" t="s">
        <v>18</v>
      </c>
      <c r="E228" s="8">
        <v>61.059999999999995</v>
      </c>
    </row>
    <row r="229" spans="2:9" x14ac:dyDescent="0.2">
      <c r="B229" t="s">
        <v>19</v>
      </c>
      <c r="E229" s="8">
        <v>20.380000000000003</v>
      </c>
    </row>
    <row r="230" spans="2:9" x14ac:dyDescent="0.2">
      <c r="B230" t="s">
        <v>20</v>
      </c>
      <c r="E230" s="8">
        <v>76.33</v>
      </c>
    </row>
    <row r="231" spans="2:9" x14ac:dyDescent="0.2">
      <c r="B231" t="s">
        <v>21</v>
      </c>
      <c r="E231" s="8">
        <v>25.470000000000002</v>
      </c>
    </row>
    <row r="232" spans="2:9" ht="13.5" thickBot="1" x14ac:dyDescent="0.25"/>
    <row r="233" spans="2:9" ht="16.5" thickTop="1" thickBot="1" x14ac:dyDescent="0.3">
      <c r="B233" s="5" t="s">
        <v>78</v>
      </c>
      <c r="E233" s="15">
        <f>12*E209+2*E219</f>
        <v>36256.380000000005</v>
      </c>
    </row>
    <row r="234" spans="2:9" ht="23.25" thickTop="1" x14ac:dyDescent="0.2">
      <c r="B234" s="16" t="s">
        <v>23</v>
      </c>
    </row>
    <row r="236" spans="2:9" x14ac:dyDescent="0.2">
      <c r="B236" s="17"/>
      <c r="C236" s="17"/>
      <c r="D236" s="17"/>
      <c r="E236" s="17"/>
      <c r="F236" s="17"/>
      <c r="G236" s="17"/>
      <c r="H236" s="17"/>
      <c r="I236" s="17"/>
    </row>
    <row r="241" spans="2:6" ht="22.5" customHeight="1" x14ac:dyDescent="0.3">
      <c r="B241" s="81" t="s">
        <v>75</v>
      </c>
      <c r="C241" s="82"/>
    </row>
    <row r="243" spans="2:6" x14ac:dyDescent="0.2">
      <c r="B243" s="2" t="s">
        <v>0</v>
      </c>
      <c r="C243" s="3">
        <v>7</v>
      </c>
      <c r="E243" s="84" t="s">
        <v>74</v>
      </c>
      <c r="F243" s="84" t="s">
        <v>73</v>
      </c>
    </row>
    <row r="244" spans="2:6" x14ac:dyDescent="0.2">
      <c r="B244" s="2"/>
      <c r="C244" s="4"/>
    </row>
    <row r="245" spans="2:6" x14ac:dyDescent="0.2">
      <c r="B245" s="5" t="s">
        <v>1</v>
      </c>
      <c r="C245" s="6">
        <v>45.29</v>
      </c>
      <c r="D245" s="85">
        <v>45.41</v>
      </c>
    </row>
    <row r="246" spans="2:6" x14ac:dyDescent="0.2">
      <c r="B246" s="2"/>
    </row>
    <row r="247" spans="2:6" x14ac:dyDescent="0.2">
      <c r="B247" s="7" t="s">
        <v>2</v>
      </c>
    </row>
    <row r="248" spans="2:6" x14ac:dyDescent="0.2">
      <c r="B248" t="s">
        <v>3</v>
      </c>
      <c r="E248" s="8">
        <v>1177.08</v>
      </c>
      <c r="F248" s="8">
        <v>1179.96</v>
      </c>
    </row>
    <row r="249" spans="2:6" x14ac:dyDescent="0.2">
      <c r="B249" t="s">
        <v>4</v>
      </c>
      <c r="E249" s="8">
        <f>C243*C245</f>
        <v>317.02999999999997</v>
      </c>
      <c r="F249" s="8">
        <f>C243*D245</f>
        <v>317.87</v>
      </c>
    </row>
    <row r="250" spans="2:6" x14ac:dyDescent="0.2">
      <c r="B250" t="s">
        <v>5</v>
      </c>
      <c r="E250" s="8">
        <v>579.93999999999994</v>
      </c>
      <c r="F250" s="8">
        <v>581.36</v>
      </c>
    </row>
    <row r="251" spans="2:6" x14ac:dyDescent="0.2">
      <c r="B251" t="s">
        <v>6</v>
      </c>
      <c r="E251" s="8">
        <v>324.27999999999997</v>
      </c>
      <c r="F251" s="8">
        <v>325.07</v>
      </c>
    </row>
    <row r="252" spans="2:6" x14ac:dyDescent="0.2">
      <c r="B252" t="s">
        <v>7</v>
      </c>
      <c r="E252" s="8">
        <v>169.73999999999998</v>
      </c>
      <c r="F252" s="8">
        <v>170.15</v>
      </c>
    </row>
    <row r="253" spans="2:6" x14ac:dyDescent="0.2">
      <c r="B253" t="s">
        <v>8</v>
      </c>
      <c r="E253" s="8">
        <v>22.94</v>
      </c>
      <c r="F253" s="8">
        <v>23</v>
      </c>
    </row>
    <row r="254" spans="2:6" x14ac:dyDescent="0.2">
      <c r="B254" t="s">
        <v>9</v>
      </c>
      <c r="E254" s="8">
        <v>380.84</v>
      </c>
      <c r="F254" s="8">
        <v>381.77</v>
      </c>
    </row>
    <row r="255" spans="2:6" ht="14.25" x14ac:dyDescent="0.2">
      <c r="B255" s="9"/>
      <c r="E255" s="10">
        <f>SUM(E248:E254)</f>
        <v>2971.85</v>
      </c>
      <c r="F255" s="10">
        <f>SUM(F248:F254)</f>
        <v>2979.1800000000003</v>
      </c>
    </row>
    <row r="257" spans="2:6" x14ac:dyDescent="0.2">
      <c r="B257" s="7" t="s">
        <v>10</v>
      </c>
    </row>
    <row r="258" spans="2:6" x14ac:dyDescent="0.2">
      <c r="B258" s="11" t="s">
        <v>62</v>
      </c>
      <c r="C258" s="12">
        <v>27.95</v>
      </c>
      <c r="D258" s="86">
        <v>28.02</v>
      </c>
    </row>
    <row r="260" spans="2:6" x14ac:dyDescent="0.2">
      <c r="B260" t="s">
        <v>3</v>
      </c>
      <c r="E260" s="8">
        <v>726.35</v>
      </c>
      <c r="F260" s="8">
        <v>728.13</v>
      </c>
    </row>
    <row r="261" spans="2:6" x14ac:dyDescent="0.2">
      <c r="B261" t="s">
        <v>4</v>
      </c>
      <c r="E261" s="8">
        <f>C243*C258</f>
        <v>195.65</v>
      </c>
      <c r="F261" s="8">
        <f>C243*D258</f>
        <v>196.14</v>
      </c>
    </row>
    <row r="262" spans="2:6" x14ac:dyDescent="0.2">
      <c r="B262" t="s">
        <v>5</v>
      </c>
      <c r="E262" s="8">
        <v>579.93999999999994</v>
      </c>
      <c r="F262" s="8">
        <v>581.36</v>
      </c>
    </row>
    <row r="263" spans="2:6" x14ac:dyDescent="0.2">
      <c r="B263" t="s">
        <v>6</v>
      </c>
      <c r="E263" s="8">
        <v>324.27999999999997</v>
      </c>
      <c r="F263" s="8">
        <v>325.07</v>
      </c>
    </row>
    <row r="264" spans="2:6" x14ac:dyDescent="0.2">
      <c r="B264" t="s">
        <v>7</v>
      </c>
      <c r="E264" s="8">
        <v>169.73999999999998</v>
      </c>
      <c r="F264" s="8">
        <v>170.15</v>
      </c>
    </row>
    <row r="265" spans="2:6" ht="14.25" x14ac:dyDescent="0.2">
      <c r="B265" s="9"/>
      <c r="E265" s="13">
        <f>SUM(E260:E264)</f>
        <v>1995.96</v>
      </c>
      <c r="F265" s="13">
        <f>SUM(F260:F264)</f>
        <v>2000.8500000000001</v>
      </c>
    </row>
    <row r="267" spans="2:6" x14ac:dyDescent="0.2">
      <c r="B267" s="14" t="s">
        <v>12</v>
      </c>
    </row>
    <row r="268" spans="2:6" x14ac:dyDescent="0.2">
      <c r="B268" t="s">
        <v>13</v>
      </c>
      <c r="E268" s="8">
        <v>40.809999999999995</v>
      </c>
      <c r="F268" s="37">
        <v>40.909999999999997</v>
      </c>
    </row>
    <row r="269" spans="2:6" x14ac:dyDescent="0.2">
      <c r="B269" t="s">
        <v>14</v>
      </c>
      <c r="E269" s="8">
        <v>97.820000000000007</v>
      </c>
      <c r="F269" s="37">
        <v>98.06</v>
      </c>
    </row>
    <row r="270" spans="2:6" x14ac:dyDescent="0.2">
      <c r="B270" t="s">
        <v>15</v>
      </c>
      <c r="E270" s="8">
        <v>102.05000000000001</v>
      </c>
      <c r="F270" s="37">
        <v>102.30000000000001</v>
      </c>
    </row>
    <row r="271" spans="2:6" x14ac:dyDescent="0.2">
      <c r="B271" t="s">
        <v>16</v>
      </c>
      <c r="E271" s="8">
        <v>139.75</v>
      </c>
      <c r="F271" s="37">
        <v>140.09</v>
      </c>
    </row>
    <row r="273" spans="2:9" x14ac:dyDescent="0.2">
      <c r="B273" s="14" t="s">
        <v>17</v>
      </c>
    </row>
    <row r="274" spans="2:9" x14ac:dyDescent="0.2">
      <c r="B274" t="s">
        <v>18</v>
      </c>
      <c r="E274" s="8">
        <v>59.72</v>
      </c>
      <c r="F274" s="37">
        <v>59.86</v>
      </c>
    </row>
    <row r="275" spans="2:9" x14ac:dyDescent="0.2">
      <c r="B275" t="s">
        <v>19</v>
      </c>
      <c r="E275" s="8">
        <v>19.930000000000003</v>
      </c>
      <c r="F275" s="37">
        <v>19.98</v>
      </c>
    </row>
    <row r="276" spans="2:9" x14ac:dyDescent="0.2">
      <c r="B276" t="s">
        <v>20</v>
      </c>
      <c r="E276" s="8">
        <v>74.650000000000006</v>
      </c>
      <c r="F276" s="37">
        <v>74.83</v>
      </c>
    </row>
    <row r="277" spans="2:9" x14ac:dyDescent="0.2">
      <c r="B277" t="s">
        <v>21</v>
      </c>
      <c r="E277" s="8">
        <v>24.91</v>
      </c>
      <c r="F277" s="37">
        <v>24.970000000000002</v>
      </c>
    </row>
    <row r="278" spans="2:9" ht="13.5" thickBot="1" x14ac:dyDescent="0.25"/>
    <row r="279" spans="2:9" ht="16.5" thickTop="1" thickBot="1" x14ac:dyDescent="0.3">
      <c r="B279" s="5" t="s">
        <v>76</v>
      </c>
      <c r="E279" s="15">
        <f>12*E255+2*E265</f>
        <v>39654.119999999995</v>
      </c>
      <c r="F279" s="15">
        <f>6*E255+6*F255+E265+F265</f>
        <v>39702.99</v>
      </c>
    </row>
    <row r="280" spans="2:9" ht="23.25" thickTop="1" x14ac:dyDescent="0.2">
      <c r="B280" s="16" t="s">
        <v>23</v>
      </c>
    </row>
    <row r="282" spans="2:9" x14ac:dyDescent="0.2">
      <c r="B282" s="17"/>
      <c r="C282" s="17"/>
      <c r="D282" s="17"/>
      <c r="E282" s="17"/>
      <c r="F282" s="17"/>
      <c r="G282" s="17"/>
      <c r="H282" s="17"/>
      <c r="I282" s="17"/>
    </row>
    <row r="286" spans="2:9" ht="22.5" customHeight="1" x14ac:dyDescent="0.3">
      <c r="B286" s="81" t="s">
        <v>71</v>
      </c>
      <c r="C286" s="82"/>
    </row>
    <row r="288" spans="2:9" x14ac:dyDescent="0.2">
      <c r="B288" s="2" t="s">
        <v>0</v>
      </c>
      <c r="C288" s="3">
        <v>7</v>
      </c>
      <c r="E288" s="84" t="s">
        <v>74</v>
      </c>
      <c r="F288" s="84" t="s">
        <v>73</v>
      </c>
    </row>
    <row r="289" spans="2:6" x14ac:dyDescent="0.2">
      <c r="B289" s="2"/>
      <c r="C289" s="4"/>
    </row>
    <row r="290" spans="2:6" x14ac:dyDescent="0.2">
      <c r="B290" s="5" t="s">
        <v>1</v>
      </c>
      <c r="C290" s="6">
        <v>44.18</v>
      </c>
      <c r="D290" s="85">
        <v>44.29</v>
      </c>
    </row>
    <row r="291" spans="2:6" x14ac:dyDescent="0.2">
      <c r="B291" s="2"/>
    </row>
    <row r="292" spans="2:6" x14ac:dyDescent="0.2">
      <c r="B292" s="7" t="s">
        <v>2</v>
      </c>
    </row>
    <row r="293" spans="2:6" x14ac:dyDescent="0.2">
      <c r="B293" t="s">
        <v>3</v>
      </c>
      <c r="E293" s="88">
        <v>1148.3399999999999</v>
      </c>
      <c r="F293" s="37">
        <v>1151.1600000000001</v>
      </c>
    </row>
    <row r="294" spans="2:6" x14ac:dyDescent="0.2">
      <c r="B294" t="s">
        <v>4</v>
      </c>
      <c r="E294" s="88">
        <f>C288*C290</f>
        <v>309.26</v>
      </c>
      <c r="F294" s="37">
        <f>C288*D290</f>
        <v>310.02999999999997</v>
      </c>
    </row>
    <row r="295" spans="2:6" x14ac:dyDescent="0.2">
      <c r="B295" t="s">
        <v>5</v>
      </c>
      <c r="E295" s="88">
        <v>565.77</v>
      </c>
      <c r="F295" s="37">
        <v>567.16</v>
      </c>
    </row>
    <row r="296" spans="2:6" x14ac:dyDescent="0.2">
      <c r="B296" t="s">
        <v>6</v>
      </c>
      <c r="E296" s="88">
        <v>316.36</v>
      </c>
      <c r="F296" s="20">
        <v>317.14</v>
      </c>
    </row>
    <row r="297" spans="2:6" x14ac:dyDescent="0.2">
      <c r="B297" t="s">
        <v>7</v>
      </c>
      <c r="E297" s="88">
        <v>165.59</v>
      </c>
      <c r="F297" s="37">
        <v>166</v>
      </c>
    </row>
    <row r="298" spans="2:6" x14ac:dyDescent="0.2">
      <c r="B298" t="s">
        <v>8</v>
      </c>
      <c r="E298" s="88">
        <v>22.380000000000003</v>
      </c>
      <c r="F298" s="37">
        <v>22.430000000000003</v>
      </c>
    </row>
    <row r="299" spans="2:6" x14ac:dyDescent="0.2">
      <c r="B299" t="s">
        <v>9</v>
      </c>
      <c r="E299" s="88">
        <v>371.53999999999996</v>
      </c>
      <c r="F299" s="37">
        <v>372.45</v>
      </c>
    </row>
    <row r="300" spans="2:6" ht="14.25" x14ac:dyDescent="0.2">
      <c r="B300" s="9"/>
      <c r="E300" s="89">
        <f>SUM(E293:E299)</f>
        <v>2899.2400000000002</v>
      </c>
      <c r="F300" s="10">
        <f>SUM(F293:F299)</f>
        <v>2906.3699999999994</v>
      </c>
    </row>
    <row r="302" spans="2:6" x14ac:dyDescent="0.2">
      <c r="B302" s="7" t="s">
        <v>10</v>
      </c>
    </row>
    <row r="303" spans="2:6" x14ac:dyDescent="0.2">
      <c r="B303" s="11" t="s">
        <v>62</v>
      </c>
      <c r="C303" s="12">
        <v>27.26</v>
      </c>
      <c r="D303" s="86">
        <v>27.32</v>
      </c>
    </row>
    <row r="305" spans="2:6" x14ac:dyDescent="0.2">
      <c r="B305" t="s">
        <v>3</v>
      </c>
      <c r="E305" s="88">
        <v>708.61</v>
      </c>
      <c r="F305" s="37">
        <v>710.35</v>
      </c>
    </row>
    <row r="306" spans="2:6" x14ac:dyDescent="0.2">
      <c r="B306" t="s">
        <v>4</v>
      </c>
      <c r="E306" s="88">
        <f>C288*C303</f>
        <v>190.82000000000002</v>
      </c>
      <c r="F306" s="37">
        <f>C288*D303</f>
        <v>191.24</v>
      </c>
    </row>
    <row r="307" spans="2:6" x14ac:dyDescent="0.2">
      <c r="B307" t="s">
        <v>5</v>
      </c>
      <c r="E307" s="88">
        <v>565.77</v>
      </c>
      <c r="F307" s="37">
        <v>567.16</v>
      </c>
    </row>
    <row r="308" spans="2:6" x14ac:dyDescent="0.2">
      <c r="B308" t="s">
        <v>6</v>
      </c>
      <c r="E308" s="88">
        <v>316.36</v>
      </c>
      <c r="F308" s="20">
        <v>317.14</v>
      </c>
    </row>
    <row r="309" spans="2:6" x14ac:dyDescent="0.2">
      <c r="B309" t="s">
        <v>7</v>
      </c>
      <c r="E309" s="88">
        <v>165.59</v>
      </c>
      <c r="F309" s="37">
        <v>166</v>
      </c>
    </row>
    <row r="310" spans="2:6" ht="14.25" x14ac:dyDescent="0.2">
      <c r="B310" s="9"/>
      <c r="E310" s="90">
        <f>SUM(E305:E309)</f>
        <v>1947.1499999999999</v>
      </c>
      <c r="F310" s="13">
        <f>SUM(F305:F309)</f>
        <v>1951.8899999999999</v>
      </c>
    </row>
    <row r="312" spans="2:6" x14ac:dyDescent="0.2">
      <c r="B312" s="14" t="s">
        <v>12</v>
      </c>
    </row>
    <row r="313" spans="2:6" x14ac:dyDescent="0.2">
      <c r="B313" t="s">
        <v>13</v>
      </c>
      <c r="E313" s="88">
        <v>39.809999999999995</v>
      </c>
      <c r="F313" s="37">
        <v>39.909999999999997</v>
      </c>
    </row>
    <row r="314" spans="2:6" x14ac:dyDescent="0.2">
      <c r="B314" t="s">
        <v>14</v>
      </c>
      <c r="E314" s="88">
        <v>95.43</v>
      </c>
      <c r="F314" s="37">
        <v>95.660000000000011</v>
      </c>
    </row>
    <row r="315" spans="2:6" x14ac:dyDescent="0.2">
      <c r="B315" t="s">
        <v>15</v>
      </c>
      <c r="E315" s="88">
        <v>99.56</v>
      </c>
      <c r="F315" s="37">
        <v>99.800000000000011</v>
      </c>
    </row>
    <row r="316" spans="2:6" x14ac:dyDescent="0.2">
      <c r="B316" t="s">
        <v>16</v>
      </c>
      <c r="E316" s="88">
        <v>136.32999999999998</v>
      </c>
      <c r="F316" s="37">
        <v>136.66999999999999</v>
      </c>
    </row>
    <row r="317" spans="2:6" x14ac:dyDescent="0.2">
      <c r="F317" s="37"/>
    </row>
    <row r="318" spans="2:6" x14ac:dyDescent="0.2">
      <c r="B318" s="14" t="s">
        <v>17</v>
      </c>
      <c r="F318" s="37"/>
    </row>
    <row r="319" spans="2:6" x14ac:dyDescent="0.2">
      <c r="B319" t="s">
        <v>18</v>
      </c>
      <c r="E319" s="88">
        <v>58.26</v>
      </c>
      <c r="F319" s="37">
        <v>58.4</v>
      </c>
    </row>
    <row r="320" spans="2:6" x14ac:dyDescent="0.2">
      <c r="B320" t="s">
        <v>19</v>
      </c>
      <c r="E320" s="88">
        <v>19.440000000000001</v>
      </c>
      <c r="F320" s="37">
        <v>19.490000000000002</v>
      </c>
    </row>
    <row r="321" spans="2:9" x14ac:dyDescent="0.2">
      <c r="B321" t="s">
        <v>20</v>
      </c>
      <c r="E321" s="88">
        <v>72.820000000000007</v>
      </c>
      <c r="F321" s="37">
        <v>73</v>
      </c>
    </row>
    <row r="322" spans="2:9" x14ac:dyDescent="0.2">
      <c r="B322" t="s">
        <v>21</v>
      </c>
      <c r="E322" s="88">
        <v>24.3</v>
      </c>
      <c r="F322" s="37">
        <v>24.360000000000003</v>
      </c>
    </row>
    <row r="323" spans="2:9" ht="13.5" thickBot="1" x14ac:dyDescent="0.25"/>
    <row r="324" spans="2:9" ht="16.5" thickTop="1" thickBot="1" x14ac:dyDescent="0.3">
      <c r="B324" s="5" t="s">
        <v>72</v>
      </c>
      <c r="E324" s="15">
        <f>8*E300+1*E310+4*F300+1*F310</f>
        <v>38718.44</v>
      </c>
    </row>
    <row r="325" spans="2:9" ht="23.25" thickTop="1" x14ac:dyDescent="0.2">
      <c r="B325" s="16" t="s">
        <v>23</v>
      </c>
    </row>
    <row r="327" spans="2:9" x14ac:dyDescent="0.2">
      <c r="B327" s="17"/>
      <c r="C327" s="17"/>
      <c r="D327" s="17"/>
      <c r="E327" s="17"/>
      <c r="F327" s="17"/>
      <c r="G327" s="17"/>
      <c r="H327" s="17"/>
      <c r="I327" s="17"/>
    </row>
    <row r="332" spans="2:9" ht="22.5" customHeight="1" x14ac:dyDescent="0.3">
      <c r="B332" s="81" t="s">
        <v>69</v>
      </c>
      <c r="C332" s="82"/>
    </row>
    <row r="334" spans="2:9" x14ac:dyDescent="0.2">
      <c r="B334" s="2" t="s">
        <v>0</v>
      </c>
      <c r="C334" s="3">
        <v>7</v>
      </c>
    </row>
    <row r="335" spans="2:9" x14ac:dyDescent="0.2">
      <c r="B335" s="2"/>
      <c r="C335" s="4"/>
    </row>
    <row r="336" spans="2:9" x14ac:dyDescent="0.2">
      <c r="B336" s="5" t="s">
        <v>1</v>
      </c>
      <c r="C336" s="6">
        <v>43.519999999999996</v>
      </c>
    </row>
    <row r="337" spans="2:6" x14ac:dyDescent="0.2">
      <c r="B337" s="2"/>
    </row>
    <row r="338" spans="2:6" x14ac:dyDescent="0.2">
      <c r="B338" s="7" t="s">
        <v>2</v>
      </c>
    </row>
    <row r="339" spans="2:6" x14ac:dyDescent="0.2">
      <c r="B339" t="s">
        <v>3</v>
      </c>
      <c r="E339" s="8">
        <v>1131.3599999999999</v>
      </c>
    </row>
    <row r="340" spans="2:6" x14ac:dyDescent="0.2">
      <c r="B340" t="s">
        <v>4</v>
      </c>
      <c r="E340" s="8">
        <f>C334*C336</f>
        <v>304.64</v>
      </c>
    </row>
    <row r="341" spans="2:6" x14ac:dyDescent="0.2">
      <c r="B341" t="s">
        <v>5</v>
      </c>
      <c r="E341" s="8">
        <v>557.4</v>
      </c>
    </row>
    <row r="342" spans="2:6" x14ac:dyDescent="0.2">
      <c r="B342" t="s">
        <v>6</v>
      </c>
      <c r="E342" s="8">
        <v>311.68</v>
      </c>
    </row>
    <row r="343" spans="2:6" x14ac:dyDescent="0.2">
      <c r="B343" t="s">
        <v>7</v>
      </c>
      <c r="E343" s="8">
        <v>163.13999999999999</v>
      </c>
      <c r="F343" s="26"/>
    </row>
    <row r="344" spans="2:6" x14ac:dyDescent="0.2">
      <c r="B344" t="s">
        <v>8</v>
      </c>
      <c r="E344" s="8">
        <v>22.040000000000003</v>
      </c>
    </row>
    <row r="345" spans="2:6" x14ac:dyDescent="0.2">
      <c r="B345" t="s">
        <v>9</v>
      </c>
      <c r="E345" s="8">
        <v>366.03999999999996</v>
      </c>
    </row>
    <row r="346" spans="2:6" ht="14.25" x14ac:dyDescent="0.2">
      <c r="B346" s="9"/>
      <c r="E346" s="10">
        <f>SUM(E339:E345)</f>
        <v>2856.2999999999997</v>
      </c>
    </row>
    <row r="348" spans="2:6" x14ac:dyDescent="0.2">
      <c r="B348" s="7" t="s">
        <v>10</v>
      </c>
    </row>
    <row r="349" spans="2:6" x14ac:dyDescent="0.2">
      <c r="B349" s="11" t="s">
        <v>62</v>
      </c>
      <c r="C349" s="12">
        <v>26.85</v>
      </c>
    </row>
    <row r="351" spans="2:6" x14ac:dyDescent="0.2">
      <c r="B351" t="s">
        <v>3</v>
      </c>
      <c r="E351" s="8">
        <v>698.13</v>
      </c>
    </row>
    <row r="352" spans="2:6" x14ac:dyDescent="0.2">
      <c r="B352" t="s">
        <v>4</v>
      </c>
      <c r="E352" s="8">
        <f>C334*C349</f>
        <v>187.95000000000002</v>
      </c>
    </row>
    <row r="353" spans="2:5" x14ac:dyDescent="0.2">
      <c r="B353" t="s">
        <v>5</v>
      </c>
      <c r="E353" s="8">
        <v>557.4</v>
      </c>
    </row>
    <row r="354" spans="2:5" x14ac:dyDescent="0.2">
      <c r="B354" t="s">
        <v>6</v>
      </c>
      <c r="E354" s="8">
        <v>311.68</v>
      </c>
    </row>
    <row r="355" spans="2:5" x14ac:dyDescent="0.2">
      <c r="B355" t="s">
        <v>7</v>
      </c>
      <c r="E355" s="8">
        <v>163.13999999999999</v>
      </c>
    </row>
    <row r="356" spans="2:5" ht="14.25" x14ac:dyDescent="0.2">
      <c r="B356" s="9"/>
      <c r="E356" s="13">
        <f>SUM(E351:E355)</f>
        <v>1918.3000000000002</v>
      </c>
    </row>
    <row r="358" spans="2:5" x14ac:dyDescent="0.2">
      <c r="B358" s="14" t="s">
        <v>12</v>
      </c>
    </row>
    <row r="359" spans="2:5" x14ac:dyDescent="0.2">
      <c r="B359" t="s">
        <v>13</v>
      </c>
      <c r="E359" s="8">
        <v>39.22</v>
      </c>
    </row>
    <row r="360" spans="2:5" x14ac:dyDescent="0.2">
      <c r="B360" t="s">
        <v>14</v>
      </c>
      <c r="E360" s="8">
        <v>94.01</v>
      </c>
    </row>
    <row r="361" spans="2:5" x14ac:dyDescent="0.2">
      <c r="B361" t="s">
        <v>15</v>
      </c>
      <c r="E361" s="8">
        <v>98.08</v>
      </c>
    </row>
    <row r="362" spans="2:5" x14ac:dyDescent="0.2">
      <c r="B362" t="s">
        <v>16</v>
      </c>
      <c r="E362" s="8">
        <v>134.31</v>
      </c>
    </row>
    <row r="364" spans="2:5" x14ac:dyDescent="0.2">
      <c r="B364" s="14" t="s">
        <v>17</v>
      </c>
    </row>
    <row r="365" spans="2:5" x14ac:dyDescent="0.2">
      <c r="B365" t="s">
        <v>18</v>
      </c>
      <c r="E365" s="8">
        <v>57.39</v>
      </c>
    </row>
    <row r="366" spans="2:5" x14ac:dyDescent="0.2">
      <c r="B366" t="s">
        <v>19</v>
      </c>
      <c r="E366" s="8">
        <v>19.150000000000002</v>
      </c>
    </row>
    <row r="367" spans="2:5" x14ac:dyDescent="0.2">
      <c r="B367" t="s">
        <v>20</v>
      </c>
      <c r="E367" s="8">
        <v>71.740000000000009</v>
      </c>
    </row>
    <row r="368" spans="2:5" x14ac:dyDescent="0.2">
      <c r="B368" t="s">
        <v>21</v>
      </c>
      <c r="E368" s="8">
        <v>23.94</v>
      </c>
    </row>
    <row r="369" spans="2:9" ht="13.5" thickBot="1" x14ac:dyDescent="0.25"/>
    <row r="370" spans="2:9" ht="16.5" thickTop="1" thickBot="1" x14ac:dyDescent="0.3">
      <c r="B370" s="5" t="s">
        <v>70</v>
      </c>
      <c r="E370" s="15">
        <f>12*E346+2*E356</f>
        <v>38112.199999999997</v>
      </c>
    </row>
    <row r="371" spans="2:9" ht="23.25" thickTop="1" x14ac:dyDescent="0.2">
      <c r="B371" s="16" t="s">
        <v>23</v>
      </c>
    </row>
    <row r="373" spans="2:9" x14ac:dyDescent="0.2">
      <c r="B373" s="17"/>
      <c r="C373" s="17"/>
      <c r="D373" s="17"/>
      <c r="E373" s="17"/>
      <c r="F373" s="17"/>
      <c r="G373" s="17"/>
      <c r="H373" s="17"/>
      <c r="I373" s="17"/>
    </row>
    <row r="375" spans="2:9" ht="22.5" customHeight="1" x14ac:dyDescent="0.3">
      <c r="B375" s="81" t="s">
        <v>65</v>
      </c>
      <c r="C375" s="82"/>
    </row>
    <row r="377" spans="2:9" x14ac:dyDescent="0.2">
      <c r="B377" s="2" t="s">
        <v>0</v>
      </c>
      <c r="C377" s="3">
        <v>7</v>
      </c>
    </row>
    <row r="378" spans="2:9" x14ac:dyDescent="0.2">
      <c r="B378" s="2"/>
      <c r="C378" s="4"/>
    </row>
    <row r="379" spans="2:9" x14ac:dyDescent="0.2">
      <c r="B379" s="5" t="s">
        <v>1</v>
      </c>
      <c r="C379" s="6">
        <v>43.08</v>
      </c>
    </row>
    <row r="380" spans="2:9" x14ac:dyDescent="0.2">
      <c r="B380" s="2"/>
    </row>
    <row r="381" spans="2:9" x14ac:dyDescent="0.2">
      <c r="B381" s="7" t="s">
        <v>2</v>
      </c>
    </row>
    <row r="382" spans="2:9" x14ac:dyDescent="0.2">
      <c r="B382" t="s">
        <v>3</v>
      </c>
      <c r="E382" s="8">
        <v>1120.1500000000001</v>
      </c>
    </row>
    <row r="383" spans="2:9" x14ac:dyDescent="0.2">
      <c r="B383" t="s">
        <v>4</v>
      </c>
      <c r="E383" s="8">
        <f>C377*C379</f>
        <v>301.56</v>
      </c>
    </row>
    <row r="384" spans="2:9" x14ac:dyDescent="0.2">
      <c r="B384" t="s">
        <v>5</v>
      </c>
      <c r="E384" s="8">
        <v>551.88</v>
      </c>
    </row>
    <row r="385" spans="2:6" x14ac:dyDescent="0.2">
      <c r="B385" t="s">
        <v>6</v>
      </c>
      <c r="E385" s="8">
        <v>308.58999999999997</v>
      </c>
    </row>
    <row r="386" spans="2:6" x14ac:dyDescent="0.2">
      <c r="B386" t="s">
        <v>7</v>
      </c>
      <c r="E386" s="8">
        <v>161.51999999999998</v>
      </c>
      <c r="F386" s="26"/>
    </row>
    <row r="387" spans="2:6" x14ac:dyDescent="0.2">
      <c r="B387" t="s">
        <v>8</v>
      </c>
      <c r="E387" s="8">
        <v>21.82</v>
      </c>
    </row>
    <row r="388" spans="2:6" x14ac:dyDescent="0.2">
      <c r="B388" t="s">
        <v>9</v>
      </c>
      <c r="E388" s="8">
        <v>362.40999999999997</v>
      </c>
    </row>
    <row r="389" spans="2:6" ht="14.25" x14ac:dyDescent="0.2">
      <c r="B389" s="9"/>
      <c r="E389" s="10">
        <f>SUM(E382:E388)</f>
        <v>2827.9300000000003</v>
      </c>
    </row>
    <row r="391" spans="2:6" x14ac:dyDescent="0.2">
      <c r="B391" s="7" t="s">
        <v>10</v>
      </c>
    </row>
    <row r="392" spans="2:6" x14ac:dyDescent="0.2">
      <c r="B392" s="11" t="s">
        <v>62</v>
      </c>
      <c r="C392" s="12">
        <v>26.580000000000002</v>
      </c>
    </row>
    <row r="394" spans="2:6" x14ac:dyDescent="0.2">
      <c r="B394" t="s">
        <v>3</v>
      </c>
      <c r="E394" s="8">
        <v>691.21</v>
      </c>
    </row>
    <row r="395" spans="2:6" x14ac:dyDescent="0.2">
      <c r="B395" t="s">
        <v>4</v>
      </c>
      <c r="E395" s="8">
        <f>C377*C392</f>
        <v>186.06</v>
      </c>
    </row>
    <row r="396" spans="2:6" x14ac:dyDescent="0.2">
      <c r="B396" t="s">
        <v>5</v>
      </c>
      <c r="E396" s="8">
        <v>551.88</v>
      </c>
    </row>
    <row r="397" spans="2:6" x14ac:dyDescent="0.2">
      <c r="B397" t="s">
        <v>6</v>
      </c>
      <c r="E397" s="8">
        <v>308.58999999999997</v>
      </c>
    </row>
    <row r="398" spans="2:6" x14ac:dyDescent="0.2">
      <c r="B398" t="s">
        <v>7</v>
      </c>
      <c r="E398" s="8">
        <v>161.51999999999998</v>
      </c>
    </row>
    <row r="399" spans="2:6" ht="14.25" x14ac:dyDescent="0.2">
      <c r="B399" s="9"/>
      <c r="E399" s="13">
        <f>SUM(E394:E398)</f>
        <v>1899.26</v>
      </c>
    </row>
    <row r="401" spans="2:9" x14ac:dyDescent="0.2">
      <c r="B401" s="14" t="s">
        <v>12</v>
      </c>
    </row>
    <row r="402" spans="2:9" x14ac:dyDescent="0.2">
      <c r="B402" t="s">
        <v>13</v>
      </c>
      <c r="E402" s="8">
        <v>38.83</v>
      </c>
    </row>
    <row r="403" spans="2:9" x14ac:dyDescent="0.2">
      <c r="B403" t="s">
        <v>14</v>
      </c>
      <c r="E403" s="8">
        <v>93.070000000000007</v>
      </c>
    </row>
    <row r="404" spans="2:9" x14ac:dyDescent="0.2">
      <c r="B404" t="s">
        <v>15</v>
      </c>
      <c r="E404" s="8">
        <v>97.100000000000009</v>
      </c>
    </row>
    <row r="405" spans="2:9" x14ac:dyDescent="0.2">
      <c r="B405" t="s">
        <v>16</v>
      </c>
      <c r="E405" s="8">
        <v>132.97999999999999</v>
      </c>
    </row>
    <row r="407" spans="2:9" x14ac:dyDescent="0.2">
      <c r="B407" s="14" t="s">
        <v>17</v>
      </c>
    </row>
    <row r="408" spans="2:9" x14ac:dyDescent="0.2">
      <c r="B408" t="s">
        <v>18</v>
      </c>
      <c r="E408" s="8">
        <v>56.82</v>
      </c>
    </row>
    <row r="409" spans="2:9" x14ac:dyDescent="0.2">
      <c r="B409" t="s">
        <v>19</v>
      </c>
      <c r="E409" s="8">
        <v>18.96</v>
      </c>
    </row>
    <row r="410" spans="2:9" x14ac:dyDescent="0.2">
      <c r="B410" t="s">
        <v>20</v>
      </c>
      <c r="E410" s="8">
        <v>71.02000000000001</v>
      </c>
    </row>
    <row r="411" spans="2:9" x14ac:dyDescent="0.2">
      <c r="B411" t="s">
        <v>21</v>
      </c>
      <c r="E411" s="8">
        <v>23.700000000000003</v>
      </c>
    </row>
    <row r="412" spans="2:9" ht="13.5" thickBot="1" x14ac:dyDescent="0.25"/>
    <row r="413" spans="2:9" ht="16.5" thickTop="1" thickBot="1" x14ac:dyDescent="0.3">
      <c r="B413" s="5" t="s">
        <v>67</v>
      </c>
      <c r="E413" s="15">
        <f>12*E389+2*E399</f>
        <v>37733.68</v>
      </c>
    </row>
    <row r="414" spans="2:9" ht="23.25" thickTop="1" x14ac:dyDescent="0.2">
      <c r="B414" s="16" t="s">
        <v>23</v>
      </c>
    </row>
    <row r="416" spans="2:9" x14ac:dyDescent="0.2">
      <c r="B416" s="17"/>
      <c r="C416" s="17"/>
      <c r="D416" s="17"/>
      <c r="E416" s="17"/>
      <c r="F416" s="17"/>
      <c r="G416" s="17"/>
      <c r="H416" s="17"/>
      <c r="I416" s="17"/>
    </row>
    <row r="418" spans="2:5" ht="22.5" customHeight="1" x14ac:dyDescent="0.3">
      <c r="B418" s="81" t="s">
        <v>66</v>
      </c>
      <c r="C418" s="82"/>
    </row>
    <row r="420" spans="2:5" x14ac:dyDescent="0.2">
      <c r="B420" s="2" t="s">
        <v>0</v>
      </c>
      <c r="C420" s="3">
        <v>6</v>
      </c>
    </row>
    <row r="421" spans="2:5" x14ac:dyDescent="0.2">
      <c r="B421" s="2"/>
      <c r="C421" s="4"/>
    </row>
    <row r="422" spans="2:5" x14ac:dyDescent="0.2">
      <c r="B422" s="5" t="s">
        <v>1</v>
      </c>
      <c r="C422" s="6">
        <v>42.65</v>
      </c>
    </row>
    <row r="423" spans="2:5" x14ac:dyDescent="0.2">
      <c r="B423" s="2"/>
    </row>
    <row r="424" spans="2:5" x14ac:dyDescent="0.2">
      <c r="B424" s="7" t="s">
        <v>2</v>
      </c>
    </row>
    <row r="425" spans="2:5" x14ac:dyDescent="0.2">
      <c r="B425" t="s">
        <v>3</v>
      </c>
      <c r="E425" s="8">
        <v>1109.05</v>
      </c>
    </row>
    <row r="426" spans="2:5" x14ac:dyDescent="0.2">
      <c r="B426" t="s">
        <v>4</v>
      </c>
      <c r="E426" s="8">
        <f>C420*C422</f>
        <v>255.89999999999998</v>
      </c>
    </row>
    <row r="427" spans="2:5" x14ac:dyDescent="0.2">
      <c r="B427" t="s">
        <v>5</v>
      </c>
      <c r="E427" s="8">
        <v>546.41</v>
      </c>
    </row>
    <row r="428" spans="2:5" x14ac:dyDescent="0.2">
      <c r="B428" t="s">
        <v>6</v>
      </c>
      <c r="E428" s="8">
        <v>305.52999999999997</v>
      </c>
    </row>
    <row r="429" spans="2:5" x14ac:dyDescent="0.2">
      <c r="B429" t="s">
        <v>7</v>
      </c>
      <c r="E429" s="8">
        <v>159.91999999999999</v>
      </c>
    </row>
    <row r="430" spans="2:5" x14ac:dyDescent="0.2">
      <c r="B430" t="s">
        <v>8</v>
      </c>
      <c r="E430" s="8">
        <v>21.6</v>
      </c>
    </row>
    <row r="431" spans="2:5" x14ac:dyDescent="0.2">
      <c r="B431" t="s">
        <v>9</v>
      </c>
      <c r="E431" s="8">
        <v>358.82</v>
      </c>
    </row>
    <row r="432" spans="2:5" ht="14.25" x14ac:dyDescent="0.2">
      <c r="B432" s="9"/>
      <c r="E432" s="10">
        <f>SUM(E425:E431)</f>
        <v>2757.2299999999996</v>
      </c>
    </row>
    <row r="434" spans="2:5" x14ac:dyDescent="0.2">
      <c r="B434" s="7" t="s">
        <v>10</v>
      </c>
    </row>
    <row r="435" spans="2:5" x14ac:dyDescent="0.2">
      <c r="B435" s="11" t="s">
        <v>62</v>
      </c>
      <c r="C435" s="12">
        <v>26.31</v>
      </c>
    </row>
    <row r="437" spans="2:5" x14ac:dyDescent="0.2">
      <c r="B437" t="s">
        <v>3</v>
      </c>
      <c r="E437" s="8">
        <v>684.36</v>
      </c>
    </row>
    <row r="438" spans="2:5" x14ac:dyDescent="0.2">
      <c r="B438" t="s">
        <v>4</v>
      </c>
      <c r="E438" s="8">
        <f>C420*C435</f>
        <v>157.85999999999999</v>
      </c>
    </row>
    <row r="439" spans="2:5" x14ac:dyDescent="0.2">
      <c r="B439" t="s">
        <v>5</v>
      </c>
      <c r="E439" s="8">
        <v>546.41</v>
      </c>
    </row>
    <row r="440" spans="2:5" x14ac:dyDescent="0.2">
      <c r="B440" t="s">
        <v>6</v>
      </c>
      <c r="E440" s="8">
        <v>305.52999999999997</v>
      </c>
    </row>
    <row r="441" spans="2:5" x14ac:dyDescent="0.2">
      <c r="B441" t="s">
        <v>7</v>
      </c>
      <c r="E441" s="8">
        <v>159.91999999999999</v>
      </c>
    </row>
    <row r="442" spans="2:5" ht="14.25" x14ac:dyDescent="0.2">
      <c r="B442" s="9"/>
      <c r="E442" s="13">
        <f>SUM(E437:E441)</f>
        <v>1854.0800000000002</v>
      </c>
    </row>
    <row r="444" spans="2:5" x14ac:dyDescent="0.2">
      <c r="B444" s="14" t="s">
        <v>12</v>
      </c>
    </row>
    <row r="445" spans="2:5" x14ac:dyDescent="0.2">
      <c r="B445" t="s">
        <v>13</v>
      </c>
      <c r="E445" s="8">
        <v>38.44</v>
      </c>
    </row>
    <row r="446" spans="2:5" x14ac:dyDescent="0.2">
      <c r="B446" t="s">
        <v>14</v>
      </c>
      <c r="E446" s="8">
        <v>92.14</v>
      </c>
    </row>
    <row r="447" spans="2:5" x14ac:dyDescent="0.2">
      <c r="B447" t="s">
        <v>15</v>
      </c>
      <c r="E447" s="8">
        <v>96.13</v>
      </c>
    </row>
    <row r="448" spans="2:5" x14ac:dyDescent="0.2">
      <c r="B448" t="s">
        <v>16</v>
      </c>
      <c r="E448" s="8">
        <v>131.66</v>
      </c>
    </row>
    <row r="450" spans="2:9" x14ac:dyDescent="0.2">
      <c r="B450" s="14" t="s">
        <v>17</v>
      </c>
    </row>
    <row r="451" spans="2:9" x14ac:dyDescent="0.2">
      <c r="B451" t="s">
        <v>18</v>
      </c>
      <c r="E451" s="8">
        <v>56.25</v>
      </c>
    </row>
    <row r="452" spans="2:9" x14ac:dyDescent="0.2">
      <c r="B452" t="s">
        <v>19</v>
      </c>
      <c r="E452" s="8">
        <v>18.77</v>
      </c>
    </row>
    <row r="453" spans="2:9" x14ac:dyDescent="0.2">
      <c r="B453" t="s">
        <v>20</v>
      </c>
      <c r="E453" s="8">
        <v>70.31</v>
      </c>
    </row>
    <row r="454" spans="2:9" x14ac:dyDescent="0.2">
      <c r="B454" t="s">
        <v>21</v>
      </c>
      <c r="E454" s="8">
        <v>23.46</v>
      </c>
    </row>
    <row r="455" spans="2:9" ht="13.5" thickBot="1" x14ac:dyDescent="0.25"/>
    <row r="456" spans="2:9" ht="16.5" thickTop="1" thickBot="1" x14ac:dyDescent="0.3">
      <c r="B456" s="5" t="s">
        <v>68</v>
      </c>
      <c r="E456" s="15">
        <f>12*E432+2*E442</f>
        <v>36794.92</v>
      </c>
    </row>
    <row r="457" spans="2:9" ht="23.25" thickTop="1" x14ac:dyDescent="0.2">
      <c r="B457" s="16" t="s">
        <v>23</v>
      </c>
    </row>
    <row r="459" spans="2:9" x14ac:dyDescent="0.2">
      <c r="B459" s="17"/>
      <c r="C459" s="17"/>
      <c r="D459" s="17"/>
      <c r="E459" s="17"/>
      <c r="F459" s="17"/>
      <c r="G459" s="17"/>
      <c r="H459" s="17"/>
      <c r="I459" s="17"/>
    </row>
    <row r="461" spans="2:9" ht="20.25" x14ac:dyDescent="0.3">
      <c r="B461" s="1" t="s">
        <v>24</v>
      </c>
    </row>
    <row r="463" spans="2:9" x14ac:dyDescent="0.2">
      <c r="B463" s="2" t="s">
        <v>0</v>
      </c>
      <c r="C463" s="18">
        <v>5</v>
      </c>
    </row>
    <row r="464" spans="2:9" x14ac:dyDescent="0.2">
      <c r="B464" s="2"/>
      <c r="C464" s="4"/>
    </row>
    <row r="465" spans="2:9" x14ac:dyDescent="0.2">
      <c r="B465" s="5" t="s">
        <v>25</v>
      </c>
      <c r="C465" s="6">
        <v>42.65</v>
      </c>
    </row>
    <row r="466" spans="2:9" x14ac:dyDescent="0.2">
      <c r="B466" s="2"/>
    </row>
    <row r="467" spans="2:9" x14ac:dyDescent="0.2">
      <c r="B467" s="19" t="s">
        <v>2</v>
      </c>
      <c r="C467" s="20"/>
      <c r="D467" s="20"/>
      <c r="E467" s="21" t="s">
        <v>24</v>
      </c>
      <c r="F467" s="22"/>
      <c r="G467" s="20"/>
      <c r="H467" s="22"/>
      <c r="I467" s="22"/>
    </row>
    <row r="468" spans="2:9" x14ac:dyDescent="0.2">
      <c r="B468" t="s">
        <v>3</v>
      </c>
      <c r="E468" s="23">
        <v>1109.05</v>
      </c>
      <c r="F468" s="8"/>
      <c r="G468" s="24"/>
      <c r="H468" s="25"/>
      <c r="I468" s="26"/>
    </row>
    <row r="469" spans="2:9" x14ac:dyDescent="0.2">
      <c r="B469" t="s">
        <v>4</v>
      </c>
      <c r="E469" s="23">
        <f>C463*C465</f>
        <v>213.25</v>
      </c>
      <c r="F469" s="8"/>
      <c r="G469" s="24"/>
      <c r="H469" s="25"/>
      <c r="I469" s="26"/>
    </row>
    <row r="470" spans="2:9" x14ac:dyDescent="0.2">
      <c r="B470" t="s">
        <v>5</v>
      </c>
      <c r="E470" s="23">
        <v>546.41</v>
      </c>
      <c r="F470" s="8"/>
      <c r="G470" s="24"/>
      <c r="H470" s="25"/>
      <c r="I470" s="26"/>
    </row>
    <row r="471" spans="2:9" x14ac:dyDescent="0.2">
      <c r="B471" t="s">
        <v>6</v>
      </c>
      <c r="E471" s="23">
        <v>305.52999999999997</v>
      </c>
      <c r="F471" s="8"/>
      <c r="G471" s="24"/>
      <c r="H471" s="25"/>
      <c r="I471" s="26"/>
    </row>
    <row r="472" spans="2:9" x14ac:dyDescent="0.2">
      <c r="B472" t="s">
        <v>7</v>
      </c>
      <c r="E472" s="23">
        <v>159.91999999999999</v>
      </c>
      <c r="F472" s="8"/>
      <c r="G472" s="24"/>
      <c r="H472" s="25"/>
      <c r="I472" s="26"/>
    </row>
    <row r="473" spans="2:9" x14ac:dyDescent="0.2">
      <c r="B473" t="s">
        <v>8</v>
      </c>
      <c r="E473" s="23">
        <v>21.6</v>
      </c>
      <c r="F473" s="8"/>
      <c r="G473" s="24"/>
      <c r="H473" s="25"/>
      <c r="I473" s="26"/>
    </row>
    <row r="474" spans="2:9" x14ac:dyDescent="0.2">
      <c r="B474" t="s">
        <v>9</v>
      </c>
      <c r="E474" s="23">
        <v>358.82</v>
      </c>
      <c r="F474" s="8"/>
      <c r="G474" s="24"/>
      <c r="H474" s="25"/>
      <c r="I474" s="26"/>
    </row>
    <row r="475" spans="2:9" ht="15" x14ac:dyDescent="0.25">
      <c r="B475" s="9"/>
      <c r="C475" s="9"/>
      <c r="D475" s="9"/>
      <c r="E475" s="27">
        <f>SUM(E468:E474)</f>
        <v>2714.58</v>
      </c>
      <c r="F475" s="28"/>
      <c r="G475" s="29"/>
      <c r="H475" s="30"/>
      <c r="I475" s="30"/>
    </row>
    <row r="477" spans="2:9" x14ac:dyDescent="0.2">
      <c r="B477" s="5" t="s">
        <v>26</v>
      </c>
      <c r="C477" s="6">
        <v>26.31</v>
      </c>
      <c r="D477" s="5"/>
      <c r="E477" s="5" t="s">
        <v>27</v>
      </c>
      <c r="F477" s="6">
        <v>684.36</v>
      </c>
    </row>
    <row r="479" spans="2:9" x14ac:dyDescent="0.2">
      <c r="B479" s="31" t="s">
        <v>10</v>
      </c>
      <c r="D479" s="20"/>
      <c r="E479" s="32" t="s">
        <v>28</v>
      </c>
      <c r="F479" s="22" t="s">
        <v>29</v>
      </c>
      <c r="G479" s="22"/>
      <c r="H479" s="22"/>
      <c r="I479" s="22"/>
    </row>
    <row r="480" spans="2:9" x14ac:dyDescent="0.2">
      <c r="B480" t="s">
        <v>3</v>
      </c>
      <c r="E480" s="8">
        <v>684.36</v>
      </c>
      <c r="F480" s="33">
        <v>0</v>
      </c>
      <c r="H480" s="25"/>
      <c r="I480" s="26"/>
    </row>
    <row r="481" spans="2:9" x14ac:dyDescent="0.2">
      <c r="B481" t="s">
        <v>4</v>
      </c>
      <c r="E481" s="8">
        <f>C463*C477</f>
        <v>131.54999999999998</v>
      </c>
      <c r="F481" s="33">
        <v>0</v>
      </c>
      <c r="H481" s="25"/>
      <c r="I481" s="26"/>
    </row>
    <row r="482" spans="2:9" x14ac:dyDescent="0.2">
      <c r="B482" t="s">
        <v>5</v>
      </c>
      <c r="E482" s="8">
        <v>546.41</v>
      </c>
      <c r="F482" s="33">
        <v>0</v>
      </c>
      <c r="H482" s="25"/>
      <c r="I482" s="26"/>
    </row>
    <row r="483" spans="2:9" ht="14.25" x14ac:dyDescent="0.2">
      <c r="B483" t="s">
        <v>6</v>
      </c>
      <c r="C483" s="9"/>
      <c r="E483" s="8">
        <v>305.52999999999997</v>
      </c>
      <c r="F483" s="33">
        <v>0</v>
      </c>
      <c r="H483" s="25"/>
      <c r="I483" s="26"/>
    </row>
    <row r="484" spans="2:9" x14ac:dyDescent="0.2">
      <c r="B484" t="s">
        <v>7</v>
      </c>
      <c r="E484" s="8">
        <v>159.91999999999999</v>
      </c>
      <c r="F484" s="33">
        <v>0</v>
      </c>
      <c r="H484" s="25"/>
      <c r="I484" s="26"/>
    </row>
    <row r="485" spans="2:9" ht="15" x14ac:dyDescent="0.25">
      <c r="B485" s="9"/>
      <c r="D485" s="9"/>
      <c r="E485" s="28">
        <f>SUM(E480:E484)</f>
        <v>1827.77</v>
      </c>
      <c r="F485" s="34">
        <f>SUM(F480:F484)</f>
        <v>0</v>
      </c>
      <c r="G485" s="9"/>
      <c r="H485" s="9"/>
      <c r="I485" s="30"/>
    </row>
    <row r="487" spans="2:9" x14ac:dyDescent="0.2">
      <c r="B487" s="14" t="s">
        <v>12</v>
      </c>
      <c r="D487" s="20"/>
      <c r="E487" s="32" t="s">
        <v>24</v>
      </c>
      <c r="F487" s="22"/>
      <c r="G487" s="22"/>
      <c r="H487" s="22"/>
      <c r="I487" s="22"/>
    </row>
    <row r="488" spans="2:9" x14ac:dyDescent="0.2">
      <c r="B488" t="s">
        <v>13</v>
      </c>
      <c r="E488" s="23">
        <v>38.44</v>
      </c>
      <c r="F488" s="8"/>
      <c r="G488" s="36"/>
      <c r="H488" s="25"/>
      <c r="I488" s="26"/>
    </row>
    <row r="489" spans="2:9" x14ac:dyDescent="0.2">
      <c r="B489" t="s">
        <v>14</v>
      </c>
      <c r="E489" s="23">
        <v>92.14</v>
      </c>
      <c r="F489" s="8"/>
      <c r="G489" s="36"/>
      <c r="H489" s="25"/>
      <c r="I489" s="26"/>
    </row>
    <row r="490" spans="2:9" x14ac:dyDescent="0.2">
      <c r="B490" t="s">
        <v>15</v>
      </c>
      <c r="E490" s="23">
        <v>96.13</v>
      </c>
      <c r="F490" s="8"/>
      <c r="G490" s="36"/>
      <c r="H490" s="25"/>
      <c r="I490" s="26"/>
    </row>
    <row r="491" spans="2:9" x14ac:dyDescent="0.2">
      <c r="B491" t="s">
        <v>16</v>
      </c>
      <c r="E491" s="23">
        <v>131.66</v>
      </c>
      <c r="F491" s="8"/>
      <c r="G491" s="36"/>
      <c r="H491" s="25"/>
      <c r="I491" s="26"/>
    </row>
    <row r="493" spans="2:9" x14ac:dyDescent="0.2">
      <c r="B493" s="14" t="s">
        <v>17</v>
      </c>
      <c r="D493" s="20"/>
      <c r="E493" s="32" t="s">
        <v>24</v>
      </c>
      <c r="F493" s="22"/>
      <c r="G493" s="22"/>
      <c r="H493" s="22"/>
      <c r="I493" s="22"/>
    </row>
    <row r="494" spans="2:9" x14ac:dyDescent="0.2">
      <c r="B494" t="s">
        <v>18</v>
      </c>
      <c r="E494" s="23">
        <v>56.25</v>
      </c>
      <c r="F494" s="8"/>
      <c r="H494" s="25"/>
      <c r="I494" s="26"/>
    </row>
    <row r="495" spans="2:9" x14ac:dyDescent="0.2">
      <c r="B495" t="s">
        <v>19</v>
      </c>
      <c r="E495" s="23">
        <v>18.77</v>
      </c>
      <c r="F495" s="8"/>
      <c r="H495" s="25"/>
      <c r="I495" s="26"/>
    </row>
    <row r="496" spans="2:9" x14ac:dyDescent="0.2">
      <c r="B496" t="s">
        <v>20</v>
      </c>
      <c r="E496" s="23">
        <v>70.31</v>
      </c>
      <c r="F496" s="8"/>
      <c r="H496" s="25"/>
      <c r="I496" s="26"/>
    </row>
    <row r="497" spans="2:11" x14ac:dyDescent="0.2">
      <c r="B497" t="s">
        <v>21</v>
      </c>
      <c r="E497" s="23">
        <v>23.46</v>
      </c>
      <c r="F497" s="37"/>
      <c r="H497" s="25"/>
      <c r="I497" s="26"/>
    </row>
    <row r="498" spans="2:11" ht="13.5" thickBot="1" x14ac:dyDescent="0.25"/>
    <row r="499" spans="2:11" ht="16.5" thickTop="1" thickBot="1" x14ac:dyDescent="0.3">
      <c r="B499" s="5" t="s">
        <v>30</v>
      </c>
      <c r="E499" s="15">
        <f>12*E475+2*E485</f>
        <v>36230.5</v>
      </c>
    </row>
    <row r="500" spans="2:11" ht="24" thickTop="1" thickBot="1" x14ac:dyDescent="0.25">
      <c r="B500" s="16" t="s">
        <v>23</v>
      </c>
      <c r="E500" s="38"/>
    </row>
    <row r="501" spans="2:11" ht="13.5" thickTop="1" x14ac:dyDescent="0.2">
      <c r="E501" s="38"/>
      <c r="F501" s="75" t="s">
        <v>31</v>
      </c>
      <c r="G501" s="40">
        <f>E504/E499</f>
        <v>0.94955162087191725</v>
      </c>
      <c r="H501" s="76" t="s">
        <v>32</v>
      </c>
    </row>
    <row r="502" spans="2:11" ht="13.5" thickBot="1" x14ac:dyDescent="0.25">
      <c r="E502" s="38"/>
      <c r="F502" s="42">
        <f>E499-E504</f>
        <v>1827.7700000000041</v>
      </c>
      <c r="G502" s="43"/>
      <c r="H502" s="44">
        <f>1-G501</f>
        <v>5.0448379128082754E-2</v>
      </c>
    </row>
    <row r="503" spans="2:11" ht="14.25" thickTop="1" thickBot="1" x14ac:dyDescent="0.25">
      <c r="E503" s="38"/>
    </row>
    <row r="504" spans="2:11" ht="16.5" thickTop="1" thickBot="1" x14ac:dyDescent="0.3">
      <c r="B504" s="11" t="s">
        <v>33</v>
      </c>
      <c r="C504" s="11"/>
      <c r="D504" s="11"/>
      <c r="E504" s="45">
        <f>12*E475+E485</f>
        <v>34402.729999999996</v>
      </c>
      <c r="K504" s="36"/>
    </row>
    <row r="505" spans="2:11" ht="23.25" thickTop="1" x14ac:dyDescent="0.2">
      <c r="B505" s="16" t="s">
        <v>23</v>
      </c>
    </row>
    <row r="506" spans="2:11" x14ac:dyDescent="0.2">
      <c r="K506" s="46"/>
    </row>
    <row r="507" spans="2:11" hidden="1" x14ac:dyDescent="0.2">
      <c r="C507" s="26">
        <f>E499/1568</f>
        <v>23.106186224489797</v>
      </c>
      <c r="D507" s="26">
        <f>E499/1680</f>
        <v>21.565773809523808</v>
      </c>
      <c r="E507" s="26">
        <f>E504/1680</f>
        <v>20.477815476190475</v>
      </c>
      <c r="F507">
        <f>E507/C507</f>
        <v>0.88624817948045609</v>
      </c>
      <c r="G507">
        <f>D507/C507</f>
        <v>0.93333333333333324</v>
      </c>
      <c r="H507">
        <f>E504/E611</f>
        <v>0.88259788490913282</v>
      </c>
      <c r="K507" s="46"/>
    </row>
    <row r="508" spans="2:11" ht="13.5" thickBot="1" x14ac:dyDescent="0.25">
      <c r="C508" s="26"/>
      <c r="D508" s="26"/>
      <c r="E508" s="26"/>
      <c r="K508" s="46"/>
    </row>
    <row r="509" spans="2:11" ht="15.75" thickTop="1" x14ac:dyDescent="0.25">
      <c r="B509" s="47" t="s">
        <v>34</v>
      </c>
      <c r="C509" s="48" t="s">
        <v>35</v>
      </c>
      <c r="D509" s="49" t="s">
        <v>36</v>
      </c>
      <c r="E509" s="50"/>
      <c r="F509" s="50"/>
      <c r="G509" s="51"/>
      <c r="H509" s="52">
        <f>1-G507</f>
        <v>6.6666666666666763E-2</v>
      </c>
      <c r="K509" s="46"/>
    </row>
    <row r="510" spans="2:11" ht="15" x14ac:dyDescent="0.25">
      <c r="B510" s="47" t="s">
        <v>37</v>
      </c>
      <c r="C510" s="53"/>
      <c r="D510" s="54"/>
      <c r="E510" s="54"/>
      <c r="F510" s="54"/>
      <c r="G510" s="54"/>
      <c r="H510" s="55"/>
      <c r="K510" s="46"/>
    </row>
    <row r="511" spans="2:11" ht="15.75" thickBot="1" x14ac:dyDescent="0.3">
      <c r="B511" s="47" t="s">
        <v>38</v>
      </c>
      <c r="C511" s="56" t="s">
        <v>39</v>
      </c>
      <c r="D511" s="57" t="s">
        <v>40</v>
      </c>
      <c r="E511" s="58"/>
      <c r="F511" s="58"/>
      <c r="G511" s="59"/>
      <c r="H511" s="60">
        <f>1-F507</f>
        <v>0.11375182051954391</v>
      </c>
      <c r="K511" s="46"/>
    </row>
    <row r="512" spans="2:11" ht="13.5" thickTop="1" x14ac:dyDescent="0.2"/>
    <row r="514" spans="2:9" ht="13.5" thickBot="1" x14ac:dyDescent="0.25"/>
    <row r="515" spans="2:9" s="65" customFormat="1" ht="21.75" thickTop="1" thickBot="1" x14ac:dyDescent="0.35">
      <c r="B515" s="61" t="s">
        <v>41</v>
      </c>
      <c r="C515" s="62"/>
      <c r="D515" s="62"/>
      <c r="E515" s="62"/>
      <c r="F515" s="63">
        <f>E611-E504</f>
        <v>4576.2100000000064</v>
      </c>
      <c r="G515" s="62"/>
      <c r="H515" s="64">
        <f>1-H507</f>
        <v>0.11740211509086718</v>
      </c>
    </row>
    <row r="516" spans="2:9" ht="13.5" thickTop="1" x14ac:dyDescent="0.2"/>
    <row r="517" spans="2:9" x14ac:dyDescent="0.2">
      <c r="B517" s="17"/>
      <c r="C517" s="17"/>
      <c r="D517" s="17"/>
      <c r="E517" s="17"/>
      <c r="F517" s="17"/>
      <c r="G517" s="17"/>
      <c r="H517" s="17"/>
      <c r="I517" s="17"/>
    </row>
    <row r="519" spans="2:9" ht="22.5" customHeight="1" x14ac:dyDescent="0.3">
      <c r="B519" s="1" t="s">
        <v>42</v>
      </c>
    </row>
    <row r="521" spans="2:9" x14ac:dyDescent="0.2">
      <c r="B521" s="2" t="s">
        <v>0</v>
      </c>
      <c r="C521" s="3">
        <v>5</v>
      </c>
    </row>
    <row r="522" spans="2:9" x14ac:dyDescent="0.2">
      <c r="B522" s="2"/>
      <c r="C522" s="4"/>
    </row>
    <row r="523" spans="2:9" x14ac:dyDescent="0.2">
      <c r="B523" s="5" t="s">
        <v>1</v>
      </c>
      <c r="C523" s="6">
        <v>42.65</v>
      </c>
    </row>
    <row r="524" spans="2:9" x14ac:dyDescent="0.2">
      <c r="B524" s="2"/>
    </row>
    <row r="525" spans="2:9" x14ac:dyDescent="0.2">
      <c r="B525" s="7" t="s">
        <v>2</v>
      </c>
    </row>
    <row r="526" spans="2:9" x14ac:dyDescent="0.2">
      <c r="B526" t="s">
        <v>3</v>
      </c>
      <c r="E526" s="8">
        <v>1109.05</v>
      </c>
    </row>
    <row r="527" spans="2:9" x14ac:dyDescent="0.2">
      <c r="B527" t="s">
        <v>4</v>
      </c>
      <c r="E527" s="8">
        <f>C521*C523</f>
        <v>213.25</v>
      </c>
    </row>
    <row r="528" spans="2:9" x14ac:dyDescent="0.2">
      <c r="B528" t="s">
        <v>5</v>
      </c>
      <c r="E528" s="8">
        <v>546.41</v>
      </c>
    </row>
    <row r="529" spans="2:5" x14ac:dyDescent="0.2">
      <c r="B529" t="s">
        <v>6</v>
      </c>
      <c r="E529" s="8">
        <v>305.52999999999997</v>
      </c>
    </row>
    <row r="530" spans="2:5" x14ac:dyDescent="0.2">
      <c r="B530" t="s">
        <v>7</v>
      </c>
      <c r="E530" s="8">
        <v>159.91999999999999</v>
      </c>
    </row>
    <row r="531" spans="2:5" x14ac:dyDescent="0.2">
      <c r="B531" t="s">
        <v>8</v>
      </c>
      <c r="E531" s="8">
        <v>21.6</v>
      </c>
    </row>
    <row r="532" spans="2:5" x14ac:dyDescent="0.2">
      <c r="B532" t="s">
        <v>9</v>
      </c>
      <c r="E532" s="8">
        <v>358.82</v>
      </c>
    </row>
    <row r="533" spans="2:5" ht="14.25" x14ac:dyDescent="0.2">
      <c r="B533" s="9"/>
      <c r="E533" s="10">
        <f>SUM(E526:E532)</f>
        <v>2714.58</v>
      </c>
    </row>
    <row r="535" spans="2:5" x14ac:dyDescent="0.2">
      <c r="B535" s="7" t="s">
        <v>10</v>
      </c>
    </row>
    <row r="536" spans="2:5" x14ac:dyDescent="0.2">
      <c r="B536" s="11" t="s">
        <v>62</v>
      </c>
      <c r="C536" s="12">
        <v>26.31</v>
      </c>
    </row>
    <row r="538" spans="2:5" x14ac:dyDescent="0.2">
      <c r="B538" t="s">
        <v>3</v>
      </c>
      <c r="E538" s="8">
        <v>684.36</v>
      </c>
    </row>
    <row r="539" spans="2:5" x14ac:dyDescent="0.2">
      <c r="B539" t="s">
        <v>4</v>
      </c>
      <c r="E539" s="8">
        <f>C521*C536</f>
        <v>131.54999999999998</v>
      </c>
    </row>
    <row r="540" spans="2:5" x14ac:dyDescent="0.2">
      <c r="B540" t="s">
        <v>5</v>
      </c>
      <c r="E540" s="8">
        <v>546.41</v>
      </c>
    </row>
    <row r="541" spans="2:5" x14ac:dyDescent="0.2">
      <c r="B541" t="s">
        <v>6</v>
      </c>
      <c r="E541" s="8">
        <v>305.52999999999997</v>
      </c>
    </row>
    <row r="542" spans="2:5" x14ac:dyDescent="0.2">
      <c r="B542" t="s">
        <v>7</v>
      </c>
      <c r="E542" s="8">
        <v>159.91999999999999</v>
      </c>
    </row>
    <row r="543" spans="2:5" ht="14.25" x14ac:dyDescent="0.2">
      <c r="B543" s="9"/>
      <c r="E543" s="13">
        <f>SUM(E538:E542)</f>
        <v>1827.77</v>
      </c>
    </row>
    <row r="545" spans="2:5" x14ac:dyDescent="0.2">
      <c r="B545" s="14" t="s">
        <v>12</v>
      </c>
    </row>
    <row r="546" spans="2:5" x14ac:dyDescent="0.2">
      <c r="B546" t="s">
        <v>13</v>
      </c>
      <c r="E546" s="8">
        <v>38.44</v>
      </c>
    </row>
    <row r="547" spans="2:5" x14ac:dyDescent="0.2">
      <c r="B547" t="s">
        <v>14</v>
      </c>
      <c r="E547" s="8">
        <v>92.14</v>
      </c>
    </row>
    <row r="548" spans="2:5" x14ac:dyDescent="0.2">
      <c r="B548" t="s">
        <v>15</v>
      </c>
      <c r="E548" s="8">
        <v>96.13</v>
      </c>
    </row>
    <row r="549" spans="2:5" x14ac:dyDescent="0.2">
      <c r="B549" t="s">
        <v>16</v>
      </c>
      <c r="E549" s="8">
        <v>131.66</v>
      </c>
    </row>
    <row r="551" spans="2:5" x14ac:dyDescent="0.2">
      <c r="B551" s="14" t="s">
        <v>17</v>
      </c>
    </row>
    <row r="552" spans="2:5" x14ac:dyDescent="0.2">
      <c r="B552" t="s">
        <v>18</v>
      </c>
      <c r="E552" s="8">
        <v>56.25</v>
      </c>
    </row>
    <row r="553" spans="2:5" x14ac:dyDescent="0.2">
      <c r="B553" t="s">
        <v>19</v>
      </c>
      <c r="E553" s="8">
        <v>18.77</v>
      </c>
    </row>
    <row r="554" spans="2:5" x14ac:dyDescent="0.2">
      <c r="B554" t="s">
        <v>20</v>
      </c>
      <c r="E554" s="8">
        <v>70.31</v>
      </c>
    </row>
    <row r="555" spans="2:5" x14ac:dyDescent="0.2">
      <c r="B555" t="s">
        <v>21</v>
      </c>
      <c r="E555" s="8">
        <v>23.46</v>
      </c>
    </row>
    <row r="556" spans="2:5" ht="13.5" thickBot="1" x14ac:dyDescent="0.25"/>
    <row r="557" spans="2:5" ht="16.5" thickTop="1" thickBot="1" x14ac:dyDescent="0.3">
      <c r="B557" s="5" t="s">
        <v>43</v>
      </c>
      <c r="E557" s="15">
        <f>12*E533+2*E543</f>
        <v>36230.5</v>
      </c>
    </row>
    <row r="558" spans="2:5" ht="23.25" thickTop="1" x14ac:dyDescent="0.2">
      <c r="B558" s="16" t="s">
        <v>23</v>
      </c>
    </row>
    <row r="560" spans="2:5" ht="13.5" thickBot="1" x14ac:dyDescent="0.25"/>
    <row r="561" spans="2:9" ht="16.5" thickTop="1" thickBot="1" x14ac:dyDescent="0.3">
      <c r="B561" s="11" t="s">
        <v>44</v>
      </c>
      <c r="C561" s="11"/>
      <c r="E561" s="45">
        <f>E616-E557</f>
        <v>1175.5899999999965</v>
      </c>
    </row>
    <row r="562" spans="2:9" ht="52.5" customHeight="1" thickTop="1" x14ac:dyDescent="0.2">
      <c r="B562" s="16" t="s">
        <v>45</v>
      </c>
    </row>
    <row r="565" spans="2:9" x14ac:dyDescent="0.2">
      <c r="B565" s="17"/>
      <c r="C565" s="17"/>
      <c r="D565" s="17"/>
      <c r="E565" s="17"/>
      <c r="F565" s="17"/>
      <c r="G565" s="17"/>
      <c r="H565" s="17"/>
      <c r="I565" s="17"/>
    </row>
    <row r="567" spans="2:9" ht="22.5" customHeight="1" x14ac:dyDescent="0.3">
      <c r="B567" s="1" t="s">
        <v>46</v>
      </c>
    </row>
    <row r="569" spans="2:9" x14ac:dyDescent="0.2">
      <c r="B569" s="2" t="s">
        <v>0</v>
      </c>
      <c r="C569" s="18">
        <v>5</v>
      </c>
    </row>
    <row r="570" spans="2:9" x14ac:dyDescent="0.2">
      <c r="B570" s="2"/>
      <c r="C570" s="4"/>
    </row>
    <row r="571" spans="2:9" x14ac:dyDescent="0.2">
      <c r="B571" s="5" t="s">
        <v>47</v>
      </c>
      <c r="C571" s="6">
        <v>44.65</v>
      </c>
    </row>
    <row r="572" spans="2:9" x14ac:dyDescent="0.2">
      <c r="B572" s="2"/>
      <c r="C572" s="4"/>
    </row>
    <row r="573" spans="2:9" x14ac:dyDescent="0.2">
      <c r="B573" s="11" t="s">
        <v>48</v>
      </c>
      <c r="C573" s="12">
        <v>42.65</v>
      </c>
    </row>
    <row r="575" spans="2:9" x14ac:dyDescent="0.2">
      <c r="B575" t="s">
        <v>3</v>
      </c>
      <c r="E575" s="8">
        <v>1161.3</v>
      </c>
      <c r="F575" s="8">
        <v>1109.05</v>
      </c>
      <c r="G575" s="20"/>
      <c r="H575" s="25">
        <f t="shared" ref="H575:H581" si="0">1-G575</f>
        <v>1</v>
      </c>
      <c r="I575" s="26">
        <f t="shared" ref="I575:I582" si="1">E575-F575</f>
        <v>52.25</v>
      </c>
    </row>
    <row r="576" spans="2:9" x14ac:dyDescent="0.2">
      <c r="B576" t="s">
        <v>4</v>
      </c>
      <c r="E576" s="8">
        <f>C571*C569</f>
        <v>223.25</v>
      </c>
      <c r="F576" s="8">
        <f>C569*C573</f>
        <v>213.25</v>
      </c>
      <c r="G576" s="24">
        <f t="shared" ref="G576:G582" si="2">F576/E576</f>
        <v>0.95520716685330342</v>
      </c>
      <c r="H576" s="25">
        <f t="shared" si="0"/>
        <v>4.4792833146696576E-2</v>
      </c>
      <c r="I576" s="26">
        <f t="shared" si="1"/>
        <v>10</v>
      </c>
    </row>
    <row r="577" spans="2:9" x14ac:dyDescent="0.2">
      <c r="B577" t="s">
        <v>5</v>
      </c>
      <c r="E577" s="8">
        <v>575.16</v>
      </c>
      <c r="F577" s="8">
        <v>546.41</v>
      </c>
      <c r="G577" s="24">
        <f t="shared" si="2"/>
        <v>0.95001390917309969</v>
      </c>
      <c r="H577" s="25">
        <f t="shared" si="0"/>
        <v>4.9986090826900309E-2</v>
      </c>
      <c r="I577" s="26">
        <f t="shared" si="1"/>
        <v>28.75</v>
      </c>
    </row>
    <row r="578" spans="2:9" x14ac:dyDescent="0.2">
      <c r="B578" t="s">
        <v>6</v>
      </c>
      <c r="E578" s="8">
        <v>318.26</v>
      </c>
      <c r="F578" s="8">
        <v>305.52999999999997</v>
      </c>
      <c r="G578" s="24">
        <f t="shared" si="2"/>
        <v>0.96000125683403503</v>
      </c>
      <c r="H578" s="25">
        <f t="shared" si="0"/>
        <v>3.9998743165964967E-2</v>
      </c>
      <c r="I578" s="26">
        <f t="shared" si="1"/>
        <v>12.730000000000018</v>
      </c>
    </row>
    <row r="579" spans="2:9" x14ac:dyDescent="0.2">
      <c r="B579" t="s">
        <v>7</v>
      </c>
      <c r="E579" s="8">
        <v>166.58</v>
      </c>
      <c r="F579" s="8">
        <v>159.91999999999999</v>
      </c>
      <c r="G579" s="24">
        <f t="shared" si="2"/>
        <v>0.96001920998919421</v>
      </c>
      <c r="H579" s="25">
        <f t="shared" si="0"/>
        <v>3.9980790010805789E-2</v>
      </c>
      <c r="I579" s="26">
        <f t="shared" si="1"/>
        <v>6.660000000000025</v>
      </c>
    </row>
    <row r="580" spans="2:9" x14ac:dyDescent="0.2">
      <c r="B580" t="s">
        <v>8</v>
      </c>
      <c r="E580" s="8">
        <v>22.5</v>
      </c>
      <c r="F580" s="8">
        <v>21.6</v>
      </c>
      <c r="G580" s="24">
        <f t="shared" si="2"/>
        <v>0.96000000000000008</v>
      </c>
      <c r="H580" s="25">
        <f t="shared" si="0"/>
        <v>3.9999999999999925E-2</v>
      </c>
      <c r="I580" s="26">
        <f t="shared" si="1"/>
        <v>0.89999999999999858</v>
      </c>
    </row>
    <row r="581" spans="2:9" x14ac:dyDescent="0.2">
      <c r="B581" t="s">
        <v>9</v>
      </c>
      <c r="E581" s="8">
        <v>373.77</v>
      </c>
      <c r="F581" s="8">
        <v>358.82</v>
      </c>
      <c r="G581" s="24">
        <f t="shared" si="2"/>
        <v>0.96000214035369347</v>
      </c>
      <c r="H581" s="25">
        <f t="shared" si="0"/>
        <v>3.9997859646306533E-2</v>
      </c>
      <c r="I581" s="26">
        <f t="shared" si="1"/>
        <v>14.949999999999989</v>
      </c>
    </row>
    <row r="582" spans="2:9" s="9" customFormat="1" ht="15" x14ac:dyDescent="0.25">
      <c r="E582" s="28">
        <f>SUM(E575:E581)</f>
        <v>2840.82</v>
      </c>
      <c r="F582" s="28">
        <f>SUM(F575:F581)</f>
        <v>2714.58</v>
      </c>
      <c r="G582" s="24">
        <f t="shared" si="2"/>
        <v>0.95556212642828475</v>
      </c>
      <c r="H582" s="30"/>
      <c r="I582" s="30">
        <f t="shared" si="1"/>
        <v>126.24000000000024</v>
      </c>
    </row>
    <row r="583" spans="2:9" ht="15" x14ac:dyDescent="0.25">
      <c r="E583" s="13"/>
      <c r="F583" s="13"/>
      <c r="G583" s="29"/>
      <c r="H583" s="74"/>
    </row>
    <row r="584" spans="2:9" x14ac:dyDescent="0.2">
      <c r="G584" s="66"/>
    </row>
    <row r="585" spans="2:9" x14ac:dyDescent="0.2">
      <c r="B585" s="5" t="s">
        <v>53</v>
      </c>
      <c r="C585" s="67">
        <v>44.65</v>
      </c>
      <c r="D585" s="5"/>
      <c r="E585" s="5" t="s">
        <v>54</v>
      </c>
      <c r="F585" s="67">
        <v>1161.3</v>
      </c>
    </row>
    <row r="586" spans="2:9" x14ac:dyDescent="0.2">
      <c r="C586" s="68"/>
      <c r="F586" s="68"/>
    </row>
    <row r="587" spans="2:9" x14ac:dyDescent="0.2">
      <c r="B587" s="11" t="s">
        <v>55</v>
      </c>
      <c r="C587" s="69">
        <v>23.98</v>
      </c>
      <c r="D587" s="11"/>
      <c r="E587" s="11" t="s">
        <v>56</v>
      </c>
      <c r="F587" s="69">
        <v>623.62</v>
      </c>
    </row>
    <row r="589" spans="2:9" s="20" customFormat="1" x14ac:dyDescent="0.2">
      <c r="C589"/>
      <c r="E589" s="32" t="s">
        <v>57</v>
      </c>
      <c r="F589" s="22" t="s">
        <v>58</v>
      </c>
      <c r="G589" s="22"/>
      <c r="H589" s="22" t="s">
        <v>51</v>
      </c>
      <c r="I589" s="22" t="s">
        <v>52</v>
      </c>
    </row>
    <row r="590" spans="2:9" x14ac:dyDescent="0.2">
      <c r="B590" t="s">
        <v>3</v>
      </c>
      <c r="E590" s="8">
        <v>1161.3</v>
      </c>
      <c r="F590" s="8">
        <v>623.62</v>
      </c>
      <c r="G590">
        <f>F590/E590</f>
        <v>0.53700163609747698</v>
      </c>
      <c r="H590" s="25">
        <f>1-G590</f>
        <v>0.46299836390252302</v>
      </c>
      <c r="I590" s="26">
        <f t="shared" ref="I590:I595" si="3">E590-F590</f>
        <v>537.67999999999995</v>
      </c>
    </row>
    <row r="591" spans="2:9" x14ac:dyDescent="0.2">
      <c r="B591" t="s">
        <v>4</v>
      </c>
      <c r="E591" s="8">
        <f>C569*C585</f>
        <v>223.25</v>
      </c>
      <c r="F591" s="8">
        <f>C569*C587</f>
        <v>119.9</v>
      </c>
      <c r="G591">
        <f>F591/E591</f>
        <v>0.53706606942889146</v>
      </c>
      <c r="H591" s="25">
        <f>1-G591</f>
        <v>0.46293393057110854</v>
      </c>
      <c r="I591" s="26">
        <f t="shared" si="3"/>
        <v>103.35</v>
      </c>
    </row>
    <row r="592" spans="2:9" x14ac:dyDescent="0.2">
      <c r="B592" t="s">
        <v>5</v>
      </c>
      <c r="E592" s="8">
        <v>575.16</v>
      </c>
      <c r="F592" s="8">
        <v>546.41</v>
      </c>
      <c r="G592">
        <f>F592/E592</f>
        <v>0.95001390917309969</v>
      </c>
      <c r="H592" s="25">
        <f>1-G592</f>
        <v>4.9986090826900309E-2</v>
      </c>
      <c r="I592" s="26">
        <f t="shared" si="3"/>
        <v>28.75</v>
      </c>
    </row>
    <row r="593" spans="2:9" ht="14.25" x14ac:dyDescent="0.2">
      <c r="B593" t="s">
        <v>6</v>
      </c>
      <c r="C593" s="9"/>
      <c r="E593" s="8">
        <v>318.26</v>
      </c>
      <c r="F593" s="8">
        <v>305.52999999999997</v>
      </c>
      <c r="G593">
        <f>F593/E593</f>
        <v>0.96000125683403503</v>
      </c>
      <c r="H593" s="25">
        <f>1-G593</f>
        <v>3.9998743165964967E-2</v>
      </c>
      <c r="I593" s="26">
        <f t="shared" si="3"/>
        <v>12.730000000000018</v>
      </c>
    </row>
    <row r="594" spans="2:9" x14ac:dyDescent="0.2">
      <c r="B594" t="s">
        <v>7</v>
      </c>
      <c r="E594" s="8">
        <v>166.58</v>
      </c>
      <c r="F594" s="8">
        <v>159.91999999999999</v>
      </c>
      <c r="G594">
        <f>F594/E594</f>
        <v>0.96001920998919421</v>
      </c>
      <c r="H594" s="25">
        <f>1-G594</f>
        <v>3.9980790010805789E-2</v>
      </c>
      <c r="I594" s="26">
        <f t="shared" si="3"/>
        <v>6.660000000000025</v>
      </c>
    </row>
    <row r="595" spans="2:9" s="9" customFormat="1" ht="15" x14ac:dyDescent="0.25">
      <c r="C595"/>
      <c r="E595" s="28">
        <f>SUM(E590:E594)</f>
        <v>2444.5500000000002</v>
      </c>
      <c r="F595" s="28">
        <f>SUM(F590:F594)</f>
        <v>1755.3799999999999</v>
      </c>
      <c r="I595" s="30">
        <f t="shared" si="3"/>
        <v>689.1700000000003</v>
      </c>
    </row>
    <row r="598" spans="2:9" x14ac:dyDescent="0.2">
      <c r="B598" s="14" t="s">
        <v>12</v>
      </c>
      <c r="G598" s="22"/>
    </row>
    <row r="599" spans="2:9" x14ac:dyDescent="0.2">
      <c r="B599" t="s">
        <v>13</v>
      </c>
      <c r="E599" s="8">
        <v>40.04</v>
      </c>
      <c r="F599" s="8">
        <v>38.44</v>
      </c>
      <c r="G599" s="36">
        <f>F599/E599</f>
        <v>0.96003996003995995</v>
      </c>
      <c r="H599" s="25">
        <f>1-G599</f>
        <v>3.996003996004005E-2</v>
      </c>
      <c r="I599" s="26">
        <f>E599-F599</f>
        <v>1.6000000000000014</v>
      </c>
    </row>
    <row r="600" spans="2:9" x14ac:dyDescent="0.2">
      <c r="B600" t="s">
        <v>14</v>
      </c>
      <c r="E600" s="8">
        <v>95.97</v>
      </c>
      <c r="F600" s="8">
        <v>92.14</v>
      </c>
      <c r="G600" s="36">
        <f>F600/E600</f>
        <v>0.96009169532145466</v>
      </c>
      <c r="H600" s="25">
        <f>1-G600</f>
        <v>3.9908304678545337E-2</v>
      </c>
      <c r="I600" s="26">
        <f>E600-F600</f>
        <v>3.8299999999999983</v>
      </c>
    </row>
    <row r="601" spans="2:9" x14ac:dyDescent="0.2">
      <c r="B601" t="s">
        <v>15</v>
      </c>
      <c r="E601" s="8">
        <v>100.13</v>
      </c>
      <c r="F601" s="8">
        <v>96.13</v>
      </c>
      <c r="G601" s="36">
        <f>F601/E601</f>
        <v>0.96005193248776588</v>
      </c>
      <c r="H601" s="25">
        <f>1-G601</f>
        <v>3.994806751223412E-2</v>
      </c>
      <c r="I601" s="26">
        <f>E601-F601</f>
        <v>4</v>
      </c>
    </row>
    <row r="602" spans="2:9" x14ac:dyDescent="0.2">
      <c r="B602" t="s">
        <v>16</v>
      </c>
      <c r="E602" s="8">
        <v>137.13999999999999</v>
      </c>
      <c r="F602" s="8">
        <v>131.66</v>
      </c>
      <c r="G602" s="36">
        <f>F602/E602</f>
        <v>0.96004083418404562</v>
      </c>
      <c r="H602" s="25">
        <f>1-G602</f>
        <v>3.9959165815954378E-2</v>
      </c>
      <c r="I602" s="26">
        <f>E602-F602</f>
        <v>5.4799999999999898</v>
      </c>
    </row>
    <row r="604" spans="2:9" s="20" customFormat="1" x14ac:dyDescent="0.2">
      <c r="B604" s="14" t="s">
        <v>17</v>
      </c>
      <c r="C604"/>
      <c r="E604" s="32" t="s">
        <v>49</v>
      </c>
      <c r="F604" s="22" t="s">
        <v>59</v>
      </c>
      <c r="G604" s="22"/>
      <c r="H604" s="22" t="s">
        <v>51</v>
      </c>
      <c r="I604" s="22" t="s">
        <v>52</v>
      </c>
    </row>
    <row r="605" spans="2:9" x14ac:dyDescent="0.2">
      <c r="B605" t="s">
        <v>18</v>
      </c>
      <c r="E605" s="8">
        <v>58.59</v>
      </c>
      <c r="F605" s="8">
        <v>56.25</v>
      </c>
      <c r="G605">
        <f>F605/E605</f>
        <v>0.96006144393241166</v>
      </c>
      <c r="H605" s="25">
        <f>1-G605</f>
        <v>3.9938556067588338E-2</v>
      </c>
      <c r="I605" s="26">
        <f>E605-F605</f>
        <v>2.3400000000000034</v>
      </c>
    </row>
    <row r="606" spans="2:9" x14ac:dyDescent="0.2">
      <c r="B606" t="s">
        <v>19</v>
      </c>
      <c r="E606" s="8">
        <v>19.55</v>
      </c>
      <c r="F606" s="8">
        <v>18.77</v>
      </c>
      <c r="G606">
        <f>F606/E606</f>
        <v>0.96010230179028122</v>
      </c>
      <c r="H606" s="25">
        <f>1-G606</f>
        <v>3.9897698209718779E-2</v>
      </c>
      <c r="I606" s="26">
        <f>E606-F606</f>
        <v>0.78000000000000114</v>
      </c>
    </row>
    <row r="607" spans="2:9" x14ac:dyDescent="0.2">
      <c r="B607" t="s">
        <v>20</v>
      </c>
      <c r="E607" s="8">
        <v>73.23</v>
      </c>
      <c r="F607" s="8">
        <v>70.31</v>
      </c>
      <c r="G607">
        <f>F607/E607</f>
        <v>0.96012563157176023</v>
      </c>
      <c r="H607" s="25">
        <f>1-G607</f>
        <v>3.987436842823977E-2</v>
      </c>
      <c r="I607" s="26">
        <f>E607-F607</f>
        <v>2.9200000000000017</v>
      </c>
    </row>
    <row r="608" spans="2:9" x14ac:dyDescent="0.2">
      <c r="B608" t="s">
        <v>21</v>
      </c>
      <c r="E608" s="8">
        <v>24.43</v>
      </c>
      <c r="F608" s="37">
        <v>23.46</v>
      </c>
      <c r="G608">
        <f>F608/E608</f>
        <v>0.9602947196070406</v>
      </c>
      <c r="H608" s="25">
        <f>1-G608</f>
        <v>3.9705280392959397E-2</v>
      </c>
      <c r="I608" s="26">
        <f>E608-F608</f>
        <v>0.96999999999999886</v>
      </c>
    </row>
    <row r="609" spans="2:9" x14ac:dyDescent="0.2">
      <c r="E609" s="8"/>
      <c r="F609" s="37"/>
      <c r="H609" s="25"/>
      <c r="I609" s="26"/>
    </row>
    <row r="610" spans="2:9" ht="13.5" thickBot="1" x14ac:dyDescent="0.25"/>
    <row r="611" spans="2:9" ht="16.5" thickTop="1" thickBot="1" x14ac:dyDescent="0.3">
      <c r="B611" s="5" t="s">
        <v>60</v>
      </c>
      <c r="E611" s="15">
        <f>12*E582+2*E595</f>
        <v>38978.94</v>
      </c>
    </row>
    <row r="612" spans="2:9" ht="24" thickTop="1" thickBot="1" x14ac:dyDescent="0.25">
      <c r="B612" s="16" t="s">
        <v>23</v>
      </c>
      <c r="E612" s="70"/>
    </row>
    <row r="613" spans="2:9" ht="13.5" thickTop="1" x14ac:dyDescent="0.2">
      <c r="E613" s="70"/>
      <c r="F613" s="39" t="s">
        <v>31</v>
      </c>
      <c r="G613" s="71">
        <f>E616/E611</f>
        <v>0.95964872313100347</v>
      </c>
      <c r="H613" s="41" t="s">
        <v>32</v>
      </c>
    </row>
    <row r="614" spans="2:9" ht="13.5" thickBot="1" x14ac:dyDescent="0.25">
      <c r="E614" s="70"/>
      <c r="F614" s="42">
        <f>E611-E616</f>
        <v>1572.8500000000058</v>
      </c>
      <c r="G614" s="72"/>
      <c r="H614" s="44">
        <f>1-G613</f>
        <v>4.0351276868996533E-2</v>
      </c>
    </row>
    <row r="615" spans="2:9" ht="14.25" thickTop="1" thickBot="1" x14ac:dyDescent="0.25">
      <c r="E615" s="70"/>
    </row>
    <row r="616" spans="2:9" ht="16.5" thickTop="1" thickBot="1" x14ac:dyDescent="0.3">
      <c r="B616" s="11" t="s">
        <v>61</v>
      </c>
      <c r="C616" s="11"/>
      <c r="D616" s="11"/>
      <c r="E616" s="45">
        <f>5*E582+7*F582+E595+F595</f>
        <v>37406.089999999997</v>
      </c>
    </row>
    <row r="617" spans="2:9" ht="23.25" thickTop="1" x14ac:dyDescent="0.2">
      <c r="B617" s="16" t="s">
        <v>23</v>
      </c>
    </row>
  </sheetData>
  <dataValidations count="1">
    <dataValidation type="list" allowBlank="1" showInputMessage="1" showErrorMessage="1" sqref="F463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15" max="16383" man="1"/>
    <brk id="5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61"/>
  </sheetPr>
  <dimension ref="A1:K616"/>
  <sheetViews>
    <sheetView topLeftCell="A26" zoomScaleNormal="100" workbookViewId="0">
      <selection activeCell="B46" sqref="B46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9.42578125" bestFit="1" customWidth="1"/>
    <col min="6" max="6" width="23.4257812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A1" s="94"/>
      <c r="B1" s="1" t="s">
        <v>91</v>
      </c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49.59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187.06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634.75</v>
      </c>
      <c r="F14" s="8"/>
    </row>
    <row r="15" spans="1:6" x14ac:dyDescent="0.2">
      <c r="B15" t="s">
        <v>6</v>
      </c>
      <c r="E15" s="8">
        <v>366.22</v>
      </c>
      <c r="F15" s="8"/>
    </row>
    <row r="16" spans="1:6" x14ac:dyDescent="0.2">
      <c r="B16" t="s">
        <v>7</v>
      </c>
      <c r="E16" s="8">
        <v>226.2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2957.4199999999996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30.61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634.75</v>
      </c>
      <c r="F27" s="8"/>
    </row>
    <row r="28" spans="2:6" x14ac:dyDescent="0.2">
      <c r="B28" t="s">
        <v>6</v>
      </c>
      <c r="E28" s="8">
        <v>366.22</v>
      </c>
      <c r="F28" s="8"/>
    </row>
    <row r="29" spans="2:6" x14ac:dyDescent="0.2">
      <c r="B29" t="s">
        <v>7</v>
      </c>
      <c r="E29" s="8">
        <v>226.2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SUM(E25:E29)</f>
        <v>2022.17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44.67</v>
      </c>
    </row>
    <row r="35" spans="2:6" x14ac:dyDescent="0.2">
      <c r="B35" t="s">
        <v>14</v>
      </c>
      <c r="E35" s="8">
        <v>107.07</v>
      </c>
    </row>
    <row r="36" spans="2:6" x14ac:dyDescent="0.2">
      <c r="B36" t="s">
        <v>15</v>
      </c>
      <c r="E36" s="8">
        <v>111.7</v>
      </c>
    </row>
    <row r="37" spans="2:6" x14ac:dyDescent="0.2">
      <c r="B37" t="s">
        <v>16</v>
      </c>
      <c r="E37" s="8">
        <v>152.97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65.36</v>
      </c>
    </row>
    <row r="41" spans="2:6" x14ac:dyDescent="0.2">
      <c r="B41" t="s">
        <v>19</v>
      </c>
      <c r="E41" s="8">
        <v>21.81</v>
      </c>
    </row>
    <row r="42" spans="2:6" x14ac:dyDescent="0.2">
      <c r="B42" t="s">
        <v>20</v>
      </c>
      <c r="E42" s="8">
        <v>81.709999999999994</v>
      </c>
    </row>
    <row r="43" spans="2:6" x14ac:dyDescent="0.2">
      <c r="B43" t="s">
        <v>21</v>
      </c>
      <c r="E43" s="8">
        <v>27.27</v>
      </c>
    </row>
    <row r="45" spans="2:6" ht="13.5" thickBot="1" x14ac:dyDescent="0.25"/>
    <row r="46" spans="2:6" ht="16.5" thickTop="1" thickBot="1" x14ac:dyDescent="0.3">
      <c r="B46" s="5" t="s">
        <v>92</v>
      </c>
      <c r="E46" s="15">
        <f>12*E20+2*E31</f>
        <v>39533.37999999999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A51" s="94"/>
      <c r="B51" s="1" t="s">
        <v>89</v>
      </c>
    </row>
    <row r="53" spans="1:9" x14ac:dyDescent="0.2"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48.38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182.5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1256.8900000000001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619.27</v>
      </c>
      <c r="F64" s="8"/>
    </row>
    <row r="65" spans="2:6" x14ac:dyDescent="0.2">
      <c r="B65" t="s">
        <v>6</v>
      </c>
      <c r="E65" s="8">
        <v>357.29</v>
      </c>
      <c r="F65" s="8"/>
    </row>
    <row r="66" spans="2:6" x14ac:dyDescent="0.2">
      <c r="B66" t="s">
        <v>7</v>
      </c>
      <c r="E66" s="8">
        <v>220.68</v>
      </c>
      <c r="F66" s="8"/>
    </row>
    <row r="67" spans="2:6" x14ac:dyDescent="0.2">
      <c r="B67" t="s">
        <v>8</v>
      </c>
      <c r="E67" s="8">
        <v>24.5</v>
      </c>
      <c r="F67" s="8"/>
    </row>
    <row r="68" spans="2:6" x14ac:dyDescent="0.2">
      <c r="B68" t="s">
        <v>9</v>
      </c>
      <c r="E68" s="8">
        <v>406.66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2885.29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29.86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775.61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619.27</v>
      </c>
      <c r="F77" s="8"/>
    </row>
    <row r="78" spans="2:6" x14ac:dyDescent="0.2">
      <c r="B78" t="s">
        <v>6</v>
      </c>
      <c r="E78" s="8">
        <v>357.29</v>
      </c>
      <c r="F78" s="8"/>
    </row>
    <row r="79" spans="2:6" x14ac:dyDescent="0.2">
      <c r="B79" t="s">
        <v>7</v>
      </c>
      <c r="E79" s="8">
        <v>220.68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1972.8500000000001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43.58</v>
      </c>
    </row>
    <row r="85" spans="2:6" x14ac:dyDescent="0.2">
      <c r="B85" t="s">
        <v>14</v>
      </c>
      <c r="E85" s="8">
        <v>104.46</v>
      </c>
    </row>
    <row r="86" spans="2:6" x14ac:dyDescent="0.2">
      <c r="B86" t="s">
        <v>15</v>
      </c>
      <c r="E86" s="8">
        <v>108.98</v>
      </c>
    </row>
    <row r="87" spans="2:6" x14ac:dyDescent="0.2">
      <c r="B87" t="s">
        <v>16</v>
      </c>
      <c r="E87" s="8">
        <v>149.24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63.77</v>
      </c>
    </row>
    <row r="91" spans="2:6" x14ac:dyDescent="0.2">
      <c r="B91" t="s">
        <v>19</v>
      </c>
      <c r="E91" s="8">
        <v>21.28</v>
      </c>
    </row>
    <row r="92" spans="2:6" x14ac:dyDescent="0.2">
      <c r="B92" t="s">
        <v>20</v>
      </c>
      <c r="E92" s="8">
        <v>79.72</v>
      </c>
    </row>
    <row r="93" spans="2:6" x14ac:dyDescent="0.2">
      <c r="B93" t="s">
        <v>21</v>
      </c>
      <c r="E93" s="8">
        <v>26.6</v>
      </c>
    </row>
    <row r="95" spans="2:6" ht="13.5" thickBot="1" x14ac:dyDescent="0.25"/>
    <row r="96" spans="2:6" ht="16.5" thickTop="1" thickBot="1" x14ac:dyDescent="0.3">
      <c r="B96" s="5" t="s">
        <v>90</v>
      </c>
      <c r="E96" s="15">
        <f>12*E70+2*E81</f>
        <v>38569.179999999993</v>
      </c>
      <c r="F96" s="97"/>
    </row>
    <row r="97" spans="1:9" ht="23.25" thickTop="1" x14ac:dyDescent="0.2">
      <c r="B97" s="98" t="s">
        <v>88</v>
      </c>
    </row>
    <row r="99" spans="1:9" x14ac:dyDescent="0.2">
      <c r="B99" s="17"/>
      <c r="C99" s="17"/>
      <c r="D99" s="17"/>
      <c r="E99" s="17"/>
      <c r="F99" s="17"/>
      <c r="G99" s="17"/>
      <c r="H99" s="17"/>
      <c r="I99" s="17"/>
    </row>
    <row r="102" spans="1:9" ht="20.25" x14ac:dyDescent="0.3">
      <c r="A102" s="94"/>
      <c r="B102" s="1" t="s">
        <v>81</v>
      </c>
    </row>
    <row r="104" spans="1:9" x14ac:dyDescent="0.2">
      <c r="B104" s="2" t="s">
        <v>82</v>
      </c>
      <c r="C104" s="78">
        <v>0</v>
      </c>
    </row>
    <row r="105" spans="1:9" x14ac:dyDescent="0.2">
      <c r="B105" s="2"/>
      <c r="C105" s="68"/>
    </row>
    <row r="106" spans="1:9" x14ac:dyDescent="0.2">
      <c r="B106" s="5" t="s">
        <v>83</v>
      </c>
      <c r="C106" s="95">
        <v>0</v>
      </c>
      <c r="D106" s="85"/>
      <c r="E106" s="91"/>
      <c r="F106" s="91"/>
    </row>
    <row r="107" spans="1:9" x14ac:dyDescent="0.2">
      <c r="B107" s="5"/>
      <c r="C107" s="67"/>
      <c r="D107" s="85"/>
      <c r="E107" s="91"/>
      <c r="F107" s="91"/>
    </row>
    <row r="108" spans="1:9" x14ac:dyDescent="0.2">
      <c r="B108" s="5" t="s">
        <v>1</v>
      </c>
      <c r="C108" s="67">
        <v>47.67</v>
      </c>
      <c r="D108" s="85"/>
      <c r="E108" s="91"/>
      <c r="F108" s="91"/>
    </row>
    <row r="109" spans="1:9" x14ac:dyDescent="0.2">
      <c r="B109" s="5"/>
      <c r="C109" s="67"/>
      <c r="D109" s="85"/>
      <c r="E109" s="91"/>
      <c r="F109" s="91"/>
    </row>
    <row r="110" spans="1:9" x14ac:dyDescent="0.2">
      <c r="B110" s="5" t="s">
        <v>84</v>
      </c>
      <c r="C110" s="67">
        <v>179.86</v>
      </c>
      <c r="D110" s="85"/>
      <c r="E110" s="91"/>
      <c r="F110" s="91"/>
    </row>
    <row r="111" spans="1:9" x14ac:dyDescent="0.2">
      <c r="B111" s="2"/>
    </row>
    <row r="112" spans="1:9" x14ac:dyDescent="0.2">
      <c r="B112" s="7" t="s">
        <v>2</v>
      </c>
    </row>
    <row r="113" spans="2:6" x14ac:dyDescent="0.2">
      <c r="B113" t="s">
        <v>3</v>
      </c>
      <c r="E113" s="8">
        <v>1238.68</v>
      </c>
      <c r="F113" s="8"/>
    </row>
    <row r="114" spans="2:6" x14ac:dyDescent="0.2">
      <c r="B114" t="s">
        <v>4</v>
      </c>
      <c r="E114" s="8">
        <f>C104*C108</f>
        <v>0</v>
      </c>
      <c r="F114" s="8"/>
    </row>
    <row r="115" spans="2:6" x14ac:dyDescent="0.2">
      <c r="B115" t="s">
        <v>5</v>
      </c>
      <c r="E115" s="8">
        <v>610.29999999999995</v>
      </c>
      <c r="F115" s="8"/>
    </row>
    <row r="116" spans="2:6" x14ac:dyDescent="0.2">
      <c r="B116" t="s">
        <v>6</v>
      </c>
      <c r="E116" s="8">
        <v>341.25</v>
      </c>
      <c r="F116" s="8"/>
    </row>
    <row r="117" spans="2:6" x14ac:dyDescent="0.2">
      <c r="B117" t="s">
        <v>7</v>
      </c>
      <c r="E117" s="8">
        <v>217.48</v>
      </c>
      <c r="F117" s="8"/>
    </row>
    <row r="118" spans="2:6" x14ac:dyDescent="0.2">
      <c r="B118" t="s">
        <v>8</v>
      </c>
      <c r="E118" s="8">
        <v>24.14</v>
      </c>
      <c r="F118" s="8"/>
    </row>
    <row r="119" spans="2:6" x14ac:dyDescent="0.2">
      <c r="B119" t="s">
        <v>9</v>
      </c>
      <c r="E119" s="8">
        <v>400.77</v>
      </c>
      <c r="F119" s="8"/>
    </row>
    <row r="120" spans="2:6" x14ac:dyDescent="0.2">
      <c r="B120" t="s">
        <v>85</v>
      </c>
      <c r="E120" s="8">
        <f>C106*C110</f>
        <v>0</v>
      </c>
      <c r="F120" s="8"/>
    </row>
    <row r="121" spans="2:6" ht="15" x14ac:dyDescent="0.25">
      <c r="B121" s="9"/>
      <c r="E121" s="96">
        <f>SUM(E113:E120)</f>
        <v>2832.62</v>
      </c>
      <c r="F121" s="96"/>
    </row>
    <row r="123" spans="2:6" x14ac:dyDescent="0.2">
      <c r="B123" s="7" t="s">
        <v>10</v>
      </c>
    </row>
    <row r="124" spans="2:6" x14ac:dyDescent="0.2">
      <c r="B124" s="11" t="s">
        <v>11</v>
      </c>
      <c r="C124" s="69">
        <v>29.43</v>
      </c>
      <c r="D124" s="86"/>
    </row>
    <row r="125" spans="2:6" x14ac:dyDescent="0.2">
      <c r="B125" s="20"/>
    </row>
    <row r="126" spans="2:6" x14ac:dyDescent="0.2">
      <c r="B126" t="s">
        <v>3</v>
      </c>
      <c r="E126" s="8">
        <v>764.37</v>
      </c>
      <c r="F126" s="8"/>
    </row>
    <row r="127" spans="2:6" x14ac:dyDescent="0.2">
      <c r="B127" t="s">
        <v>4</v>
      </c>
      <c r="E127" s="8">
        <f>C104*C124</f>
        <v>0</v>
      </c>
      <c r="F127" s="8"/>
    </row>
    <row r="128" spans="2:6" x14ac:dyDescent="0.2">
      <c r="B128" t="s">
        <v>5</v>
      </c>
      <c r="E128" s="8">
        <v>610.29999999999995</v>
      </c>
      <c r="F128" s="8"/>
    </row>
    <row r="129" spans="2:6" x14ac:dyDescent="0.2">
      <c r="B129" t="s">
        <v>6</v>
      </c>
      <c r="E129" s="8">
        <v>341.25</v>
      </c>
      <c r="F129" s="8"/>
    </row>
    <row r="130" spans="2:6" x14ac:dyDescent="0.2">
      <c r="B130" t="s">
        <v>7</v>
      </c>
      <c r="E130" s="8">
        <v>217.48</v>
      </c>
      <c r="F130" s="8"/>
    </row>
    <row r="131" spans="2:6" x14ac:dyDescent="0.2">
      <c r="B131" t="s">
        <v>86</v>
      </c>
      <c r="E131" s="8">
        <f>C106*C110</f>
        <v>0</v>
      </c>
      <c r="F131" s="8"/>
    </row>
    <row r="132" spans="2:6" ht="15" x14ac:dyDescent="0.25">
      <c r="B132" s="9"/>
      <c r="E132" s="28">
        <f>SUM(E126:E130)</f>
        <v>1933.4</v>
      </c>
      <c r="F132" s="28"/>
    </row>
    <row r="134" spans="2:6" x14ac:dyDescent="0.2">
      <c r="B134" s="14" t="s">
        <v>12</v>
      </c>
    </row>
    <row r="135" spans="2:6" x14ac:dyDescent="0.2">
      <c r="B135" t="s">
        <v>13</v>
      </c>
      <c r="E135" s="8">
        <v>42.95</v>
      </c>
    </row>
    <row r="136" spans="2:6" x14ac:dyDescent="0.2">
      <c r="B136" t="s">
        <v>14</v>
      </c>
      <c r="E136" s="8">
        <v>102.95</v>
      </c>
    </row>
    <row r="137" spans="2:6" x14ac:dyDescent="0.2">
      <c r="B137" t="s">
        <v>15</v>
      </c>
      <c r="E137" s="8">
        <v>107.4</v>
      </c>
    </row>
    <row r="138" spans="2:6" x14ac:dyDescent="0.2">
      <c r="B138" t="s">
        <v>16</v>
      </c>
      <c r="E138" s="8">
        <v>147.07</v>
      </c>
    </row>
    <row r="140" spans="2:6" x14ac:dyDescent="0.2">
      <c r="B140" s="14" t="s">
        <v>17</v>
      </c>
    </row>
    <row r="141" spans="2:6" x14ac:dyDescent="0.2">
      <c r="B141" t="s">
        <v>18</v>
      </c>
      <c r="E141" s="8">
        <v>62.84</v>
      </c>
    </row>
    <row r="142" spans="2:6" x14ac:dyDescent="0.2">
      <c r="B142" t="s">
        <v>19</v>
      </c>
      <c r="E142" s="8">
        <v>20.97</v>
      </c>
    </row>
    <row r="143" spans="2:6" x14ac:dyDescent="0.2">
      <c r="B143" t="s">
        <v>20</v>
      </c>
      <c r="E143" s="8">
        <v>78.56</v>
      </c>
    </row>
    <row r="144" spans="2:6" x14ac:dyDescent="0.2">
      <c r="B144" t="s">
        <v>21</v>
      </c>
      <c r="E144" s="8">
        <v>26.21</v>
      </c>
    </row>
    <row r="146" spans="2:9" ht="13.5" thickBot="1" x14ac:dyDescent="0.25"/>
    <row r="147" spans="2:9" ht="16.5" thickTop="1" thickBot="1" x14ac:dyDescent="0.3">
      <c r="B147" s="5" t="s">
        <v>87</v>
      </c>
      <c r="E147" s="15">
        <f>12*E121+2*E132</f>
        <v>37858.240000000005</v>
      </c>
      <c r="F147" s="97"/>
    </row>
    <row r="148" spans="2:9" ht="23.25" thickTop="1" x14ac:dyDescent="0.2">
      <c r="B148" s="98" t="s">
        <v>88</v>
      </c>
    </row>
    <row r="150" spans="2:9" x14ac:dyDescent="0.2">
      <c r="B150" s="17"/>
      <c r="C150" s="17"/>
      <c r="D150" s="17"/>
      <c r="E150" s="17"/>
      <c r="F150" s="17"/>
      <c r="G150" s="17"/>
      <c r="H150" s="17"/>
      <c r="I150" s="17"/>
    </row>
    <row r="152" spans="2:9" ht="22.5" customHeight="1" x14ac:dyDescent="0.3">
      <c r="B152" s="81" t="s">
        <v>79</v>
      </c>
      <c r="C152" s="82"/>
    </row>
    <row r="154" spans="2:9" x14ac:dyDescent="0.2">
      <c r="B154" s="2" t="s">
        <v>0</v>
      </c>
      <c r="C154" s="3">
        <v>0</v>
      </c>
    </row>
    <row r="155" spans="2:9" x14ac:dyDescent="0.2">
      <c r="B155" s="2"/>
      <c r="C155" s="4"/>
    </row>
    <row r="156" spans="2:9" x14ac:dyDescent="0.2">
      <c r="B156" s="5" t="s">
        <v>1</v>
      </c>
      <c r="C156" s="67">
        <v>46.74</v>
      </c>
      <c r="D156" s="85"/>
      <c r="E156" s="91"/>
      <c r="F156" s="91"/>
    </row>
    <row r="157" spans="2:9" x14ac:dyDescent="0.2">
      <c r="B157" s="2"/>
    </row>
    <row r="158" spans="2:9" x14ac:dyDescent="0.2">
      <c r="B158" s="7" t="s">
        <v>2</v>
      </c>
    </row>
    <row r="159" spans="2:9" x14ac:dyDescent="0.2">
      <c r="B159" t="s">
        <v>3</v>
      </c>
      <c r="E159" s="8">
        <v>1214.3900000000001</v>
      </c>
      <c r="F159" s="8"/>
    </row>
    <row r="160" spans="2:9" x14ac:dyDescent="0.2">
      <c r="B160" t="s">
        <v>4</v>
      </c>
      <c r="E160" s="8">
        <f>C154*C156</f>
        <v>0</v>
      </c>
    </row>
    <row r="161" spans="2:5" x14ac:dyDescent="0.2">
      <c r="B161" t="s">
        <v>5</v>
      </c>
      <c r="E161" s="8">
        <v>598.33000000000004</v>
      </c>
    </row>
    <row r="162" spans="2:5" x14ac:dyDescent="0.2">
      <c r="B162" t="s">
        <v>6</v>
      </c>
      <c r="E162" s="8">
        <v>334.56</v>
      </c>
    </row>
    <row r="163" spans="2:5" x14ac:dyDescent="0.2">
      <c r="B163" t="s">
        <v>7</v>
      </c>
      <c r="E163" s="8">
        <v>213.22</v>
      </c>
    </row>
    <row r="164" spans="2:5" x14ac:dyDescent="0.2">
      <c r="B164" t="s">
        <v>8</v>
      </c>
      <c r="E164" s="8">
        <v>23.67</v>
      </c>
    </row>
    <row r="165" spans="2:5" x14ac:dyDescent="0.2">
      <c r="B165" t="s">
        <v>9</v>
      </c>
      <c r="E165" s="8">
        <v>392.91</v>
      </c>
    </row>
    <row r="166" spans="2:5" ht="14.25" x14ac:dyDescent="0.2">
      <c r="B166" s="9"/>
      <c r="E166" s="10">
        <f>SUM(E159:E165)</f>
        <v>2777.08</v>
      </c>
    </row>
    <row r="168" spans="2:5" x14ac:dyDescent="0.2">
      <c r="B168" s="7" t="s">
        <v>10</v>
      </c>
    </row>
    <row r="169" spans="2:5" x14ac:dyDescent="0.2">
      <c r="B169" s="11" t="s">
        <v>11</v>
      </c>
      <c r="C169" s="69">
        <v>28.85</v>
      </c>
      <c r="D169" s="86"/>
    </row>
    <row r="171" spans="2:5" x14ac:dyDescent="0.2">
      <c r="B171" t="s">
        <v>3</v>
      </c>
      <c r="E171" s="8">
        <v>749.38</v>
      </c>
    </row>
    <row r="172" spans="2:5" x14ac:dyDescent="0.2">
      <c r="B172" t="s">
        <v>4</v>
      </c>
      <c r="E172" s="8">
        <f>C154*C169</f>
        <v>0</v>
      </c>
    </row>
    <row r="173" spans="2:5" x14ac:dyDescent="0.2">
      <c r="B173" t="s">
        <v>5</v>
      </c>
      <c r="E173" s="8">
        <v>598.33000000000004</v>
      </c>
    </row>
    <row r="174" spans="2:5" x14ac:dyDescent="0.2">
      <c r="B174" t="s">
        <v>6</v>
      </c>
      <c r="E174" s="8">
        <v>334.56</v>
      </c>
    </row>
    <row r="175" spans="2:5" x14ac:dyDescent="0.2">
      <c r="B175" t="s">
        <v>7</v>
      </c>
      <c r="E175" s="8">
        <v>213.22</v>
      </c>
    </row>
    <row r="176" spans="2:5" ht="14.25" x14ac:dyDescent="0.2">
      <c r="B176" s="9"/>
      <c r="E176" s="13">
        <f>SUM(E171:E175)</f>
        <v>1895.49</v>
      </c>
    </row>
    <row r="178" spans="2:5" x14ac:dyDescent="0.2">
      <c r="B178" s="14" t="s">
        <v>12</v>
      </c>
    </row>
    <row r="179" spans="2:5" x14ac:dyDescent="0.2">
      <c r="B179" t="s">
        <v>13</v>
      </c>
      <c r="E179" s="8">
        <v>42.11</v>
      </c>
    </row>
    <row r="180" spans="2:5" x14ac:dyDescent="0.2">
      <c r="B180" t="s">
        <v>14</v>
      </c>
      <c r="E180" s="8">
        <v>100.93</v>
      </c>
    </row>
    <row r="181" spans="2:5" x14ac:dyDescent="0.2">
      <c r="B181" t="s">
        <v>15</v>
      </c>
      <c r="E181" s="8">
        <v>105.29</v>
      </c>
    </row>
    <row r="182" spans="2:5" x14ac:dyDescent="0.2">
      <c r="B182" t="s">
        <v>16</v>
      </c>
      <c r="E182" s="8">
        <v>144.19</v>
      </c>
    </row>
    <row r="184" spans="2:5" x14ac:dyDescent="0.2">
      <c r="B184" s="14" t="s">
        <v>17</v>
      </c>
    </row>
    <row r="185" spans="2:5" x14ac:dyDescent="0.2">
      <c r="B185" t="s">
        <v>18</v>
      </c>
      <c r="E185" s="8">
        <v>61.61</v>
      </c>
    </row>
    <row r="186" spans="2:5" x14ac:dyDescent="0.2">
      <c r="B186" t="s">
        <v>19</v>
      </c>
      <c r="E186" s="8">
        <v>20.56</v>
      </c>
    </row>
    <row r="187" spans="2:5" x14ac:dyDescent="0.2">
      <c r="B187" t="s">
        <v>20</v>
      </c>
      <c r="E187" s="8">
        <v>77.02</v>
      </c>
    </row>
    <row r="188" spans="2:5" x14ac:dyDescent="0.2">
      <c r="B188" t="s">
        <v>21</v>
      </c>
      <c r="E188" s="8">
        <v>25.7</v>
      </c>
    </row>
    <row r="189" spans="2:5" ht="13.5" thickBot="1" x14ac:dyDescent="0.25"/>
    <row r="190" spans="2:5" ht="16.5" thickTop="1" thickBot="1" x14ac:dyDescent="0.3">
      <c r="B190" s="5" t="s">
        <v>80</v>
      </c>
      <c r="E190" s="15">
        <f>12*E166+2*E176</f>
        <v>37115.94</v>
      </c>
    </row>
    <row r="191" spans="2:5" ht="23.25" thickTop="1" x14ac:dyDescent="0.2">
      <c r="B191" s="16" t="s">
        <v>23</v>
      </c>
    </row>
    <row r="193" spans="2:9" x14ac:dyDescent="0.2">
      <c r="B193" s="17"/>
      <c r="C193" s="17"/>
      <c r="D193" s="17"/>
      <c r="E193" s="17"/>
      <c r="F193" s="17"/>
      <c r="G193" s="17"/>
      <c r="H193" s="17"/>
      <c r="I193" s="17"/>
    </row>
    <row r="195" spans="2:9" ht="22.5" customHeight="1" x14ac:dyDescent="0.3">
      <c r="B195" s="81" t="s">
        <v>77</v>
      </c>
      <c r="C195" s="82"/>
    </row>
    <row r="197" spans="2:9" x14ac:dyDescent="0.2">
      <c r="B197" s="2" t="s">
        <v>0</v>
      </c>
      <c r="C197" s="3">
        <v>0</v>
      </c>
    </row>
    <row r="198" spans="2:9" x14ac:dyDescent="0.2">
      <c r="B198" s="2"/>
      <c r="C198" s="4"/>
    </row>
    <row r="199" spans="2:9" x14ac:dyDescent="0.2">
      <c r="B199" s="5" t="s">
        <v>1</v>
      </c>
      <c r="C199" s="67">
        <v>46.32</v>
      </c>
      <c r="D199" s="85"/>
      <c r="E199" s="91"/>
      <c r="F199" s="91"/>
    </row>
    <row r="200" spans="2:9" x14ac:dyDescent="0.2">
      <c r="B200" s="2"/>
    </row>
    <row r="201" spans="2:9" x14ac:dyDescent="0.2">
      <c r="B201" s="7" t="s">
        <v>2</v>
      </c>
    </row>
    <row r="202" spans="2:9" x14ac:dyDescent="0.2">
      <c r="B202" t="s">
        <v>3</v>
      </c>
      <c r="E202" s="8">
        <v>1203.56</v>
      </c>
      <c r="F202" s="8"/>
    </row>
    <row r="203" spans="2:9" x14ac:dyDescent="0.2">
      <c r="B203" t="s">
        <v>4</v>
      </c>
      <c r="E203" s="8">
        <f>C197*C199</f>
        <v>0</v>
      </c>
    </row>
    <row r="204" spans="2:9" x14ac:dyDescent="0.2">
      <c r="B204" t="s">
        <v>5</v>
      </c>
      <c r="E204" s="8">
        <v>592.99</v>
      </c>
    </row>
    <row r="205" spans="2:9" x14ac:dyDescent="0.2">
      <c r="B205" t="s">
        <v>6</v>
      </c>
      <c r="E205" s="8">
        <v>331.58</v>
      </c>
    </row>
    <row r="206" spans="2:9" x14ac:dyDescent="0.2">
      <c r="B206" t="s">
        <v>7</v>
      </c>
      <c r="E206" s="8">
        <v>211.32</v>
      </c>
    </row>
    <row r="207" spans="2:9" x14ac:dyDescent="0.2">
      <c r="B207" t="s">
        <v>8</v>
      </c>
      <c r="E207" s="8">
        <v>23.46</v>
      </c>
    </row>
    <row r="208" spans="2:9" x14ac:dyDescent="0.2">
      <c r="B208" t="s">
        <v>9</v>
      </c>
      <c r="E208" s="8">
        <v>389.40999999999997</v>
      </c>
    </row>
    <row r="209" spans="2:5" ht="14.25" x14ac:dyDescent="0.2">
      <c r="B209" s="9"/>
      <c r="E209" s="10">
        <f>SUM(E202:E208)</f>
        <v>2752.32</v>
      </c>
    </row>
    <row r="211" spans="2:5" x14ac:dyDescent="0.2">
      <c r="B211" s="7" t="s">
        <v>10</v>
      </c>
    </row>
    <row r="212" spans="2:5" x14ac:dyDescent="0.2">
      <c r="B212" s="11" t="s">
        <v>11</v>
      </c>
      <c r="C212" s="69">
        <v>28.59</v>
      </c>
      <c r="D212" s="86"/>
    </row>
    <row r="214" spans="2:5" x14ac:dyDescent="0.2">
      <c r="B214" t="s">
        <v>3</v>
      </c>
      <c r="E214" s="8">
        <v>742.7</v>
      </c>
    </row>
    <row r="215" spans="2:5" x14ac:dyDescent="0.2">
      <c r="B215" t="s">
        <v>4</v>
      </c>
      <c r="E215" s="8">
        <f>C197*C212</f>
        <v>0</v>
      </c>
    </row>
    <row r="216" spans="2:5" x14ac:dyDescent="0.2">
      <c r="B216" t="s">
        <v>5</v>
      </c>
      <c r="E216" s="8">
        <v>592.99</v>
      </c>
    </row>
    <row r="217" spans="2:5" x14ac:dyDescent="0.2">
      <c r="B217" t="s">
        <v>6</v>
      </c>
      <c r="E217" s="8">
        <v>331.58</v>
      </c>
    </row>
    <row r="218" spans="2:5" x14ac:dyDescent="0.2">
      <c r="B218" t="s">
        <v>7</v>
      </c>
      <c r="E218" s="8">
        <v>211.32</v>
      </c>
    </row>
    <row r="219" spans="2:5" ht="14.25" x14ac:dyDescent="0.2">
      <c r="B219" s="9"/>
      <c r="E219" s="13">
        <f>SUM(E214:E218)</f>
        <v>1878.59</v>
      </c>
    </row>
    <row r="221" spans="2:5" x14ac:dyDescent="0.2">
      <c r="B221" s="14" t="s">
        <v>12</v>
      </c>
    </row>
    <row r="222" spans="2:5" x14ac:dyDescent="0.2">
      <c r="B222" t="s">
        <v>13</v>
      </c>
      <c r="E222" s="8">
        <v>41.73</v>
      </c>
    </row>
    <row r="223" spans="2:5" x14ac:dyDescent="0.2">
      <c r="B223" t="s">
        <v>14</v>
      </c>
      <c r="E223" s="8">
        <v>100.03</v>
      </c>
    </row>
    <row r="224" spans="2:5" x14ac:dyDescent="0.2">
      <c r="B224" t="s">
        <v>15</v>
      </c>
      <c r="E224" s="8">
        <v>104.35000000000001</v>
      </c>
    </row>
    <row r="225" spans="2:9" x14ac:dyDescent="0.2">
      <c r="B225" t="s">
        <v>16</v>
      </c>
      <c r="E225" s="8">
        <v>142.89999999999998</v>
      </c>
    </row>
    <row r="227" spans="2:9" x14ac:dyDescent="0.2">
      <c r="B227" s="14" t="s">
        <v>17</v>
      </c>
    </row>
    <row r="228" spans="2:9" x14ac:dyDescent="0.2">
      <c r="B228" t="s">
        <v>18</v>
      </c>
      <c r="E228" s="8">
        <v>61.059999999999995</v>
      </c>
    </row>
    <row r="229" spans="2:9" x14ac:dyDescent="0.2">
      <c r="B229" t="s">
        <v>19</v>
      </c>
      <c r="E229" s="8">
        <v>20.380000000000003</v>
      </c>
    </row>
    <row r="230" spans="2:9" x14ac:dyDescent="0.2">
      <c r="B230" t="s">
        <v>20</v>
      </c>
      <c r="E230" s="8">
        <v>76.33</v>
      </c>
    </row>
    <row r="231" spans="2:9" x14ac:dyDescent="0.2">
      <c r="B231" t="s">
        <v>21</v>
      </c>
      <c r="E231" s="8">
        <v>25.470000000000002</v>
      </c>
    </row>
    <row r="232" spans="2:9" ht="13.5" thickBot="1" x14ac:dyDescent="0.25"/>
    <row r="233" spans="2:9" ht="16.5" thickTop="1" thickBot="1" x14ac:dyDescent="0.3">
      <c r="B233" s="5" t="s">
        <v>78</v>
      </c>
      <c r="E233" s="15">
        <f>12*E209+2*E219</f>
        <v>36785.020000000004</v>
      </c>
    </row>
    <row r="234" spans="2:9" ht="23.25" thickTop="1" x14ac:dyDescent="0.2">
      <c r="B234" s="16" t="s">
        <v>23</v>
      </c>
    </row>
    <row r="236" spans="2:9" x14ac:dyDescent="0.2">
      <c r="B236" s="17"/>
      <c r="C236" s="17"/>
      <c r="D236" s="17"/>
      <c r="E236" s="17"/>
      <c r="F236" s="17"/>
      <c r="G236" s="17"/>
      <c r="H236" s="17"/>
      <c r="I236" s="17"/>
    </row>
    <row r="241" spans="2:6" ht="22.5" customHeight="1" x14ac:dyDescent="0.3">
      <c r="B241" s="81" t="s">
        <v>75</v>
      </c>
      <c r="C241" s="82"/>
    </row>
    <row r="243" spans="2:6" x14ac:dyDescent="0.2">
      <c r="B243" s="2" t="s">
        <v>0</v>
      </c>
      <c r="C243" s="3">
        <v>7</v>
      </c>
      <c r="E243" s="84" t="s">
        <v>74</v>
      </c>
      <c r="F243" s="84" t="s">
        <v>73</v>
      </c>
    </row>
    <row r="244" spans="2:6" x14ac:dyDescent="0.2">
      <c r="B244" s="2"/>
      <c r="C244" s="4"/>
    </row>
    <row r="245" spans="2:6" x14ac:dyDescent="0.2">
      <c r="B245" s="5" t="s">
        <v>1</v>
      </c>
      <c r="C245" s="6">
        <v>45.29</v>
      </c>
      <c r="D245" s="85">
        <v>45.41</v>
      </c>
    </row>
    <row r="246" spans="2:6" x14ac:dyDescent="0.2">
      <c r="B246" s="2"/>
    </row>
    <row r="247" spans="2:6" x14ac:dyDescent="0.2">
      <c r="B247" s="7" t="s">
        <v>2</v>
      </c>
    </row>
    <row r="248" spans="2:6" x14ac:dyDescent="0.2">
      <c r="B248" t="s">
        <v>3</v>
      </c>
      <c r="E248" s="8">
        <v>1177.08</v>
      </c>
      <c r="F248" s="8">
        <v>1179.96</v>
      </c>
    </row>
    <row r="249" spans="2:6" x14ac:dyDescent="0.2">
      <c r="B249" t="s">
        <v>4</v>
      </c>
      <c r="E249" s="8">
        <f>C243*C245</f>
        <v>317.02999999999997</v>
      </c>
      <c r="F249" s="8">
        <f>C243*D245</f>
        <v>317.87</v>
      </c>
    </row>
    <row r="250" spans="2:6" x14ac:dyDescent="0.2">
      <c r="B250" t="s">
        <v>5</v>
      </c>
      <c r="E250" s="8">
        <v>579.93999999999994</v>
      </c>
      <c r="F250" s="8">
        <v>581.36</v>
      </c>
    </row>
    <row r="251" spans="2:6" x14ac:dyDescent="0.2">
      <c r="B251" t="s">
        <v>6</v>
      </c>
      <c r="E251" s="8">
        <v>324.27999999999997</v>
      </c>
      <c r="F251" s="8">
        <v>325.07</v>
      </c>
    </row>
    <row r="252" spans="2:6" x14ac:dyDescent="0.2">
      <c r="B252" t="s">
        <v>7</v>
      </c>
      <c r="E252" s="8">
        <v>206.66</v>
      </c>
      <c r="F252" s="8">
        <v>207.17</v>
      </c>
    </row>
    <row r="253" spans="2:6" x14ac:dyDescent="0.2">
      <c r="B253" t="s">
        <v>8</v>
      </c>
      <c r="E253" s="8">
        <v>22.94</v>
      </c>
      <c r="F253" s="8">
        <v>23</v>
      </c>
    </row>
    <row r="254" spans="2:6" x14ac:dyDescent="0.2">
      <c r="B254" t="s">
        <v>9</v>
      </c>
      <c r="E254" s="8">
        <v>380.84</v>
      </c>
      <c r="F254" s="8">
        <v>381.77</v>
      </c>
    </row>
    <row r="255" spans="2:6" ht="14.25" x14ac:dyDescent="0.2">
      <c r="B255" s="9"/>
      <c r="E255" s="10">
        <f>SUM(E248:E254)</f>
        <v>3008.77</v>
      </c>
      <c r="F255" s="10">
        <f>SUM(F248:F254)</f>
        <v>3016.2000000000003</v>
      </c>
    </row>
    <row r="257" spans="2:6" x14ac:dyDescent="0.2">
      <c r="B257" s="7" t="s">
        <v>10</v>
      </c>
    </row>
    <row r="258" spans="2:6" x14ac:dyDescent="0.2">
      <c r="B258" s="11" t="s">
        <v>62</v>
      </c>
      <c r="C258" s="12">
        <v>27.95</v>
      </c>
      <c r="D258" s="86">
        <v>28.02</v>
      </c>
    </row>
    <row r="260" spans="2:6" x14ac:dyDescent="0.2">
      <c r="B260" t="s">
        <v>3</v>
      </c>
      <c r="E260" s="8">
        <v>726.35</v>
      </c>
      <c r="F260" s="8">
        <v>728.13</v>
      </c>
    </row>
    <row r="261" spans="2:6" x14ac:dyDescent="0.2">
      <c r="B261" t="s">
        <v>4</v>
      </c>
      <c r="E261" s="8">
        <f>C243*C258</f>
        <v>195.65</v>
      </c>
      <c r="F261" s="8">
        <f>C243*D258</f>
        <v>196.14</v>
      </c>
    </row>
    <row r="262" spans="2:6" x14ac:dyDescent="0.2">
      <c r="B262" t="s">
        <v>5</v>
      </c>
      <c r="E262" s="8">
        <v>579.93999999999994</v>
      </c>
      <c r="F262" s="8">
        <v>581.36</v>
      </c>
    </row>
    <row r="263" spans="2:6" x14ac:dyDescent="0.2">
      <c r="B263" t="s">
        <v>6</v>
      </c>
      <c r="E263" s="8">
        <v>324.27999999999997</v>
      </c>
      <c r="F263" s="8">
        <v>325.07</v>
      </c>
    </row>
    <row r="264" spans="2:6" x14ac:dyDescent="0.2">
      <c r="B264" t="s">
        <v>7</v>
      </c>
      <c r="E264" s="8">
        <v>206.66</v>
      </c>
      <c r="F264" s="8">
        <v>207.17</v>
      </c>
    </row>
    <row r="265" spans="2:6" ht="14.25" x14ac:dyDescent="0.2">
      <c r="B265" s="9"/>
      <c r="E265" s="13">
        <f>SUM(E260:E264)</f>
        <v>2032.88</v>
      </c>
      <c r="F265" s="13">
        <f>SUM(F260:F264)</f>
        <v>2037.8700000000001</v>
      </c>
    </row>
    <row r="267" spans="2:6" x14ac:dyDescent="0.2">
      <c r="B267" s="14" t="s">
        <v>12</v>
      </c>
    </row>
    <row r="268" spans="2:6" x14ac:dyDescent="0.2">
      <c r="B268" t="s">
        <v>13</v>
      </c>
      <c r="E268" s="8">
        <v>40.809999999999995</v>
      </c>
      <c r="F268" s="37">
        <v>40.909999999999997</v>
      </c>
    </row>
    <row r="269" spans="2:6" x14ac:dyDescent="0.2">
      <c r="B269" t="s">
        <v>14</v>
      </c>
      <c r="E269" s="8">
        <v>97.820000000000007</v>
      </c>
      <c r="F269" s="37">
        <v>98.06</v>
      </c>
    </row>
    <row r="270" spans="2:6" x14ac:dyDescent="0.2">
      <c r="B270" t="s">
        <v>15</v>
      </c>
      <c r="E270" s="8">
        <v>102.05000000000001</v>
      </c>
      <c r="F270" s="37">
        <v>102.30000000000001</v>
      </c>
    </row>
    <row r="271" spans="2:6" x14ac:dyDescent="0.2">
      <c r="B271" t="s">
        <v>16</v>
      </c>
      <c r="E271" s="8">
        <v>139.75</v>
      </c>
      <c r="F271" s="37">
        <v>140.09</v>
      </c>
    </row>
    <row r="273" spans="2:9" x14ac:dyDescent="0.2">
      <c r="B273" s="14" t="s">
        <v>17</v>
      </c>
    </row>
    <row r="274" spans="2:9" x14ac:dyDescent="0.2">
      <c r="B274" t="s">
        <v>18</v>
      </c>
      <c r="E274" s="8">
        <v>59.72</v>
      </c>
      <c r="F274" s="37">
        <v>59.86</v>
      </c>
    </row>
    <row r="275" spans="2:9" x14ac:dyDescent="0.2">
      <c r="B275" t="s">
        <v>19</v>
      </c>
      <c r="E275" s="8">
        <v>19.930000000000003</v>
      </c>
      <c r="F275" s="37">
        <v>19.98</v>
      </c>
    </row>
    <row r="276" spans="2:9" x14ac:dyDescent="0.2">
      <c r="B276" t="s">
        <v>20</v>
      </c>
      <c r="E276" s="8">
        <v>74.650000000000006</v>
      </c>
      <c r="F276" s="37">
        <v>74.83</v>
      </c>
    </row>
    <row r="277" spans="2:9" x14ac:dyDescent="0.2">
      <c r="B277" t="s">
        <v>21</v>
      </c>
      <c r="E277" s="8">
        <v>24.91</v>
      </c>
      <c r="F277" s="37">
        <v>24.970000000000002</v>
      </c>
    </row>
    <row r="278" spans="2:9" ht="13.5" thickBot="1" x14ac:dyDescent="0.25"/>
    <row r="279" spans="2:9" ht="16.5" thickTop="1" thickBot="1" x14ac:dyDescent="0.3">
      <c r="B279" s="5" t="s">
        <v>76</v>
      </c>
      <c r="E279" s="15">
        <f>12*E255+2*E265</f>
        <v>40171</v>
      </c>
      <c r="F279" s="15">
        <f>6*E255+6*F255+E265+F265</f>
        <v>40220.57</v>
      </c>
    </row>
    <row r="280" spans="2:9" ht="23.25" thickTop="1" x14ac:dyDescent="0.2">
      <c r="B280" s="16" t="s">
        <v>23</v>
      </c>
    </row>
    <row r="282" spans="2:9" x14ac:dyDescent="0.2">
      <c r="B282" s="17"/>
      <c r="C282" s="17"/>
      <c r="D282" s="17"/>
      <c r="E282" s="17"/>
      <c r="F282" s="17"/>
      <c r="G282" s="17"/>
      <c r="H282" s="17"/>
      <c r="I282" s="17"/>
    </row>
    <row r="286" spans="2:9" ht="22.5" customHeight="1" x14ac:dyDescent="0.3">
      <c r="B286" s="81" t="s">
        <v>71</v>
      </c>
      <c r="C286" s="82"/>
    </row>
    <row r="288" spans="2:9" x14ac:dyDescent="0.2">
      <c r="B288" s="2" t="s">
        <v>0</v>
      </c>
      <c r="C288" s="3">
        <v>7</v>
      </c>
      <c r="E288" s="84" t="s">
        <v>74</v>
      </c>
      <c r="F288" s="84" t="s">
        <v>73</v>
      </c>
    </row>
    <row r="289" spans="2:6" x14ac:dyDescent="0.2">
      <c r="B289" s="2"/>
      <c r="C289" s="4"/>
    </row>
    <row r="290" spans="2:6" x14ac:dyDescent="0.2">
      <c r="B290" s="5" t="s">
        <v>1</v>
      </c>
      <c r="C290" s="6">
        <v>44.18</v>
      </c>
      <c r="D290" s="85">
        <v>44.29</v>
      </c>
    </row>
    <row r="291" spans="2:6" x14ac:dyDescent="0.2">
      <c r="B291" s="2"/>
    </row>
    <row r="292" spans="2:6" x14ac:dyDescent="0.2">
      <c r="B292" s="7" t="s">
        <v>2</v>
      </c>
    </row>
    <row r="293" spans="2:6" x14ac:dyDescent="0.2">
      <c r="B293" t="s">
        <v>3</v>
      </c>
      <c r="E293" s="88">
        <v>1148.3399999999999</v>
      </c>
      <c r="F293" s="37">
        <v>1151.1600000000001</v>
      </c>
    </row>
    <row r="294" spans="2:6" x14ac:dyDescent="0.2">
      <c r="B294" t="s">
        <v>4</v>
      </c>
      <c r="E294" s="88">
        <f>C288*C290</f>
        <v>309.26</v>
      </c>
      <c r="F294" s="37">
        <f>C288*D290</f>
        <v>310.02999999999997</v>
      </c>
    </row>
    <row r="295" spans="2:6" x14ac:dyDescent="0.2">
      <c r="B295" t="s">
        <v>5</v>
      </c>
      <c r="E295" s="88">
        <v>565.77</v>
      </c>
      <c r="F295" s="37">
        <v>567.16</v>
      </c>
    </row>
    <row r="296" spans="2:6" x14ac:dyDescent="0.2">
      <c r="B296" t="s">
        <v>6</v>
      </c>
      <c r="E296" s="88">
        <v>316.36</v>
      </c>
      <c r="F296" s="37">
        <v>317.14</v>
      </c>
    </row>
    <row r="297" spans="2:6" x14ac:dyDescent="0.2">
      <c r="B297" t="s">
        <v>7</v>
      </c>
      <c r="E297" s="88">
        <v>201.60999999999999</v>
      </c>
      <c r="F297" s="37">
        <v>202.10999999999999</v>
      </c>
    </row>
    <row r="298" spans="2:6" x14ac:dyDescent="0.2">
      <c r="B298" t="s">
        <v>8</v>
      </c>
      <c r="E298" s="88">
        <v>22.380000000000003</v>
      </c>
      <c r="F298" s="37">
        <v>22.430000000000003</v>
      </c>
    </row>
    <row r="299" spans="2:6" x14ac:dyDescent="0.2">
      <c r="B299" t="s">
        <v>9</v>
      </c>
      <c r="E299" s="88">
        <v>371.53999999999996</v>
      </c>
      <c r="F299" s="37">
        <v>372.45</v>
      </c>
    </row>
    <row r="300" spans="2:6" ht="14.25" x14ac:dyDescent="0.2">
      <c r="B300" s="9"/>
      <c r="E300" s="89">
        <f>SUM(E293:E299)</f>
        <v>2935.26</v>
      </c>
      <c r="F300" s="10">
        <f>SUM(F293:F299)</f>
        <v>2942.4799999999996</v>
      </c>
    </row>
    <row r="302" spans="2:6" x14ac:dyDescent="0.2">
      <c r="B302" s="7" t="s">
        <v>10</v>
      </c>
    </row>
    <row r="303" spans="2:6" x14ac:dyDescent="0.2">
      <c r="B303" s="11" t="s">
        <v>62</v>
      </c>
      <c r="C303" s="12">
        <v>27.26</v>
      </c>
      <c r="D303" s="86">
        <v>27.32</v>
      </c>
    </row>
    <row r="305" spans="2:6" x14ac:dyDescent="0.2">
      <c r="B305" t="s">
        <v>3</v>
      </c>
      <c r="E305" s="88">
        <v>708.61</v>
      </c>
      <c r="F305" s="8">
        <v>710.35</v>
      </c>
    </row>
    <row r="306" spans="2:6" x14ac:dyDescent="0.2">
      <c r="B306" t="s">
        <v>4</v>
      </c>
      <c r="E306" s="88">
        <f>C288*C303</f>
        <v>190.82000000000002</v>
      </c>
      <c r="F306" s="37">
        <f>C288*D303</f>
        <v>191.24</v>
      </c>
    </row>
    <row r="307" spans="2:6" x14ac:dyDescent="0.2">
      <c r="B307" t="s">
        <v>5</v>
      </c>
      <c r="E307" s="88">
        <v>565.77</v>
      </c>
      <c r="F307" s="37">
        <v>567.16</v>
      </c>
    </row>
    <row r="308" spans="2:6" x14ac:dyDescent="0.2">
      <c r="B308" t="s">
        <v>6</v>
      </c>
      <c r="E308" s="88">
        <v>316.36</v>
      </c>
      <c r="F308" s="37">
        <v>317.14</v>
      </c>
    </row>
    <row r="309" spans="2:6" x14ac:dyDescent="0.2">
      <c r="B309" t="s">
        <v>7</v>
      </c>
      <c r="E309" s="88">
        <v>201.60999999999999</v>
      </c>
      <c r="F309" s="37">
        <v>202.10999999999999</v>
      </c>
    </row>
    <row r="310" spans="2:6" ht="14.25" x14ac:dyDescent="0.2">
      <c r="B310" s="9"/>
      <c r="E310" s="90">
        <f>SUM(E305:E309)</f>
        <v>1983.1699999999998</v>
      </c>
      <c r="F310" s="13">
        <f>SUM(F305:F309)</f>
        <v>1987.9999999999998</v>
      </c>
    </row>
    <row r="312" spans="2:6" x14ac:dyDescent="0.2">
      <c r="B312" s="14" t="s">
        <v>12</v>
      </c>
    </row>
    <row r="313" spans="2:6" x14ac:dyDescent="0.2">
      <c r="B313" t="s">
        <v>13</v>
      </c>
      <c r="E313" s="88">
        <v>39.809999999999995</v>
      </c>
      <c r="F313" s="37">
        <v>39.909999999999997</v>
      </c>
    </row>
    <row r="314" spans="2:6" x14ac:dyDescent="0.2">
      <c r="B314" t="s">
        <v>14</v>
      </c>
      <c r="E314" s="88">
        <v>95.43</v>
      </c>
      <c r="F314" s="37">
        <v>95.660000000000011</v>
      </c>
    </row>
    <row r="315" spans="2:6" x14ac:dyDescent="0.2">
      <c r="B315" t="s">
        <v>15</v>
      </c>
      <c r="E315" s="88">
        <v>99.56</v>
      </c>
      <c r="F315" s="37">
        <v>99.800000000000011</v>
      </c>
    </row>
    <row r="316" spans="2:6" x14ac:dyDescent="0.2">
      <c r="B316" t="s">
        <v>16</v>
      </c>
      <c r="E316" s="88">
        <v>136.32999999999998</v>
      </c>
      <c r="F316" s="37">
        <v>136.66999999999999</v>
      </c>
    </row>
    <row r="317" spans="2:6" x14ac:dyDescent="0.2">
      <c r="F317" s="37"/>
    </row>
    <row r="318" spans="2:6" x14ac:dyDescent="0.2">
      <c r="B318" s="14" t="s">
        <v>17</v>
      </c>
      <c r="F318" s="37"/>
    </row>
    <row r="319" spans="2:6" x14ac:dyDescent="0.2">
      <c r="B319" t="s">
        <v>18</v>
      </c>
      <c r="E319" s="88">
        <v>58.26</v>
      </c>
      <c r="F319" s="37">
        <v>58.4</v>
      </c>
    </row>
    <row r="320" spans="2:6" x14ac:dyDescent="0.2">
      <c r="B320" t="s">
        <v>19</v>
      </c>
      <c r="E320" s="88">
        <v>19.440000000000001</v>
      </c>
      <c r="F320" s="37">
        <v>19.490000000000002</v>
      </c>
    </row>
    <row r="321" spans="2:9" x14ac:dyDescent="0.2">
      <c r="B321" t="s">
        <v>20</v>
      </c>
      <c r="E321" s="88">
        <v>72.820000000000007</v>
      </c>
      <c r="F321" s="37">
        <v>73</v>
      </c>
    </row>
    <row r="322" spans="2:9" x14ac:dyDescent="0.2">
      <c r="B322" t="s">
        <v>21</v>
      </c>
      <c r="E322" s="88">
        <v>24.3</v>
      </c>
      <c r="F322" s="37">
        <v>24.360000000000003</v>
      </c>
    </row>
    <row r="323" spans="2:9" ht="13.5" thickBot="1" x14ac:dyDescent="0.25"/>
    <row r="324" spans="2:9" ht="16.5" thickTop="1" thickBot="1" x14ac:dyDescent="0.3">
      <c r="B324" s="5" t="s">
        <v>72</v>
      </c>
      <c r="E324" s="15">
        <f>8*E300+1*E310+4*F300+1*F310</f>
        <v>39223.17</v>
      </c>
    </row>
    <row r="325" spans="2:9" ht="23.25" thickTop="1" x14ac:dyDescent="0.2">
      <c r="B325" s="16" t="s">
        <v>23</v>
      </c>
    </row>
    <row r="327" spans="2:9" x14ac:dyDescent="0.2">
      <c r="B327" s="17"/>
      <c r="C327" s="17"/>
      <c r="D327" s="17"/>
      <c r="E327" s="17"/>
      <c r="F327" s="17"/>
      <c r="G327" s="17"/>
      <c r="H327" s="17"/>
      <c r="I327" s="17"/>
    </row>
    <row r="331" spans="2:9" ht="22.5" customHeight="1" x14ac:dyDescent="0.3">
      <c r="B331" s="81" t="s">
        <v>69</v>
      </c>
      <c r="C331" s="82"/>
    </row>
    <row r="333" spans="2:9" x14ac:dyDescent="0.2">
      <c r="B333" s="2" t="s">
        <v>0</v>
      </c>
      <c r="C333" s="3">
        <v>7</v>
      </c>
    </row>
    <row r="334" spans="2:9" x14ac:dyDescent="0.2">
      <c r="B334" s="2"/>
      <c r="C334" s="4"/>
    </row>
    <row r="335" spans="2:9" x14ac:dyDescent="0.2">
      <c r="B335" s="5" t="s">
        <v>1</v>
      </c>
      <c r="C335" s="6">
        <v>43.519999999999996</v>
      </c>
    </row>
    <row r="336" spans="2:9" x14ac:dyDescent="0.2">
      <c r="B336" s="2"/>
    </row>
    <row r="337" spans="2:6" x14ac:dyDescent="0.2">
      <c r="B337" s="7" t="s">
        <v>2</v>
      </c>
    </row>
    <row r="338" spans="2:6" x14ac:dyDescent="0.2">
      <c r="B338" t="s">
        <v>3</v>
      </c>
      <c r="E338" s="8">
        <v>1131.3599999999999</v>
      </c>
    </row>
    <row r="339" spans="2:6" x14ac:dyDescent="0.2">
      <c r="B339" t="s">
        <v>4</v>
      </c>
      <c r="E339" s="8">
        <f>C333*C335</f>
        <v>304.64</v>
      </c>
    </row>
    <row r="340" spans="2:6" x14ac:dyDescent="0.2">
      <c r="B340" t="s">
        <v>5</v>
      </c>
      <c r="E340" s="8">
        <v>557.4</v>
      </c>
    </row>
    <row r="341" spans="2:6" x14ac:dyDescent="0.2">
      <c r="B341" t="s">
        <v>6</v>
      </c>
      <c r="E341" s="8">
        <v>311.68</v>
      </c>
    </row>
    <row r="342" spans="2:6" x14ac:dyDescent="0.2">
      <c r="B342" t="s">
        <v>7</v>
      </c>
      <c r="E342" s="8">
        <v>198.63</v>
      </c>
      <c r="F342" s="26"/>
    </row>
    <row r="343" spans="2:6" x14ac:dyDescent="0.2">
      <c r="B343" t="s">
        <v>8</v>
      </c>
      <c r="E343" s="8">
        <v>22.040000000000003</v>
      </c>
    </row>
    <row r="344" spans="2:6" x14ac:dyDescent="0.2">
      <c r="B344" t="s">
        <v>9</v>
      </c>
      <c r="E344" s="8">
        <v>366.03999999999996</v>
      </c>
    </row>
    <row r="345" spans="2:6" ht="14.25" x14ac:dyDescent="0.2">
      <c r="B345" s="9"/>
      <c r="E345" s="10">
        <f>SUM(E338:E344)</f>
        <v>2891.79</v>
      </c>
    </row>
    <row r="347" spans="2:6" x14ac:dyDescent="0.2">
      <c r="B347" s="7" t="s">
        <v>10</v>
      </c>
    </row>
    <row r="348" spans="2:6" x14ac:dyDescent="0.2">
      <c r="B348" s="11" t="s">
        <v>62</v>
      </c>
      <c r="C348" s="12">
        <v>26.85</v>
      </c>
    </row>
    <row r="350" spans="2:6" x14ac:dyDescent="0.2">
      <c r="B350" t="s">
        <v>3</v>
      </c>
      <c r="E350" s="8">
        <v>698.13</v>
      </c>
    </row>
    <row r="351" spans="2:6" x14ac:dyDescent="0.2">
      <c r="B351" t="s">
        <v>4</v>
      </c>
      <c r="E351" s="8">
        <f>C333*C348</f>
        <v>187.95000000000002</v>
      </c>
    </row>
    <row r="352" spans="2:6" x14ac:dyDescent="0.2">
      <c r="B352" t="s">
        <v>5</v>
      </c>
      <c r="E352" s="8">
        <v>557.4</v>
      </c>
    </row>
    <row r="353" spans="2:5" x14ac:dyDescent="0.2">
      <c r="B353" t="s">
        <v>6</v>
      </c>
      <c r="E353" s="8">
        <v>311.68</v>
      </c>
    </row>
    <row r="354" spans="2:5" x14ac:dyDescent="0.2">
      <c r="B354" t="s">
        <v>7</v>
      </c>
      <c r="E354" s="8">
        <v>198.63</v>
      </c>
    </row>
    <row r="355" spans="2:5" ht="14.25" x14ac:dyDescent="0.2">
      <c r="B355" s="9"/>
      <c r="E355" s="13">
        <f>SUM(E350:E354)</f>
        <v>1953.79</v>
      </c>
    </row>
    <row r="357" spans="2:5" x14ac:dyDescent="0.2">
      <c r="B357" s="14" t="s">
        <v>12</v>
      </c>
    </row>
    <row r="358" spans="2:5" x14ac:dyDescent="0.2">
      <c r="B358" t="s">
        <v>13</v>
      </c>
      <c r="E358" s="8">
        <v>39.22</v>
      </c>
    </row>
    <row r="359" spans="2:5" x14ac:dyDescent="0.2">
      <c r="B359" t="s">
        <v>14</v>
      </c>
      <c r="E359" s="8">
        <v>94.01</v>
      </c>
    </row>
    <row r="360" spans="2:5" x14ac:dyDescent="0.2">
      <c r="B360" t="s">
        <v>15</v>
      </c>
      <c r="E360" s="8">
        <v>98.08</v>
      </c>
    </row>
    <row r="361" spans="2:5" x14ac:dyDescent="0.2">
      <c r="B361" t="s">
        <v>16</v>
      </c>
      <c r="E361" s="8">
        <v>134.31</v>
      </c>
    </row>
    <row r="363" spans="2:5" x14ac:dyDescent="0.2">
      <c r="B363" s="14" t="s">
        <v>17</v>
      </c>
    </row>
    <row r="364" spans="2:5" x14ac:dyDescent="0.2">
      <c r="B364" t="s">
        <v>18</v>
      </c>
      <c r="E364" s="8">
        <v>57.39</v>
      </c>
    </row>
    <row r="365" spans="2:5" x14ac:dyDescent="0.2">
      <c r="B365" t="s">
        <v>19</v>
      </c>
      <c r="E365" s="8">
        <v>19.150000000000002</v>
      </c>
    </row>
    <row r="366" spans="2:5" x14ac:dyDescent="0.2">
      <c r="B366" t="s">
        <v>20</v>
      </c>
      <c r="E366" s="8">
        <v>71.740000000000009</v>
      </c>
    </row>
    <row r="367" spans="2:5" x14ac:dyDescent="0.2">
      <c r="B367" t="s">
        <v>21</v>
      </c>
      <c r="E367" s="8">
        <v>23.94</v>
      </c>
    </row>
    <row r="368" spans="2:5" ht="13.5" thickBot="1" x14ac:dyDescent="0.25"/>
    <row r="369" spans="2:9" ht="16.5" thickTop="1" thickBot="1" x14ac:dyDescent="0.3">
      <c r="B369" s="5" t="s">
        <v>70</v>
      </c>
      <c r="E369" s="15">
        <f>12*E345+2*E355</f>
        <v>38609.06</v>
      </c>
    </row>
    <row r="370" spans="2:9" ht="23.25" thickTop="1" x14ac:dyDescent="0.2">
      <c r="B370" s="16" t="s">
        <v>23</v>
      </c>
    </row>
    <row r="372" spans="2:9" x14ac:dyDescent="0.2">
      <c r="B372" s="17"/>
      <c r="C372" s="17"/>
      <c r="D372" s="17"/>
      <c r="E372" s="17"/>
      <c r="F372" s="17"/>
      <c r="G372" s="17"/>
      <c r="H372" s="17"/>
      <c r="I372" s="17"/>
    </row>
    <row r="374" spans="2:9" ht="22.5" customHeight="1" x14ac:dyDescent="0.3">
      <c r="B374" s="81" t="s">
        <v>65</v>
      </c>
      <c r="C374" s="83"/>
    </row>
    <row r="376" spans="2:9" x14ac:dyDescent="0.2">
      <c r="B376" s="2" t="s">
        <v>0</v>
      </c>
      <c r="C376" s="3">
        <v>7</v>
      </c>
    </row>
    <row r="377" spans="2:9" x14ac:dyDescent="0.2">
      <c r="B377" s="2"/>
      <c r="C377" s="4"/>
    </row>
    <row r="378" spans="2:9" x14ac:dyDescent="0.2">
      <c r="B378" s="5" t="s">
        <v>1</v>
      </c>
      <c r="C378" s="6">
        <v>43.08</v>
      </c>
    </row>
    <row r="379" spans="2:9" x14ac:dyDescent="0.2">
      <c r="B379" s="2"/>
    </row>
    <row r="380" spans="2:9" x14ac:dyDescent="0.2">
      <c r="B380" s="7" t="s">
        <v>2</v>
      </c>
    </row>
    <row r="381" spans="2:9" x14ac:dyDescent="0.2">
      <c r="B381" t="s">
        <v>3</v>
      </c>
      <c r="E381" s="8">
        <v>1120.1500000000001</v>
      </c>
    </row>
    <row r="382" spans="2:9" x14ac:dyDescent="0.2">
      <c r="B382" t="s">
        <v>4</v>
      </c>
      <c r="E382" s="8">
        <f>C376*C378</f>
        <v>301.56</v>
      </c>
    </row>
    <row r="383" spans="2:9" x14ac:dyDescent="0.2">
      <c r="B383" t="s">
        <v>5</v>
      </c>
      <c r="E383" s="8">
        <v>551.88</v>
      </c>
    </row>
    <row r="384" spans="2:9" x14ac:dyDescent="0.2">
      <c r="B384" t="s">
        <v>6</v>
      </c>
      <c r="E384" s="8">
        <v>308.58999999999997</v>
      </c>
    </row>
    <row r="385" spans="2:5" x14ac:dyDescent="0.2">
      <c r="B385" t="s">
        <v>7</v>
      </c>
      <c r="E385" s="8">
        <v>196.66</v>
      </c>
    </row>
    <row r="386" spans="2:5" x14ac:dyDescent="0.2">
      <c r="B386" t="s">
        <v>8</v>
      </c>
      <c r="E386" s="8">
        <v>21.82</v>
      </c>
    </row>
    <row r="387" spans="2:5" x14ac:dyDescent="0.2">
      <c r="B387" t="s">
        <v>9</v>
      </c>
      <c r="E387" s="8">
        <v>362.40999999999997</v>
      </c>
    </row>
    <row r="388" spans="2:5" ht="14.25" x14ac:dyDescent="0.2">
      <c r="B388" s="9"/>
      <c r="E388" s="10">
        <f>SUM(E381:E387)</f>
        <v>2863.07</v>
      </c>
    </row>
    <row r="390" spans="2:5" x14ac:dyDescent="0.2">
      <c r="B390" s="7" t="s">
        <v>10</v>
      </c>
    </row>
    <row r="391" spans="2:5" x14ac:dyDescent="0.2">
      <c r="B391" s="11" t="s">
        <v>11</v>
      </c>
      <c r="C391" s="12">
        <v>26.580000000000002</v>
      </c>
    </row>
    <row r="393" spans="2:5" x14ac:dyDescent="0.2">
      <c r="B393" t="s">
        <v>3</v>
      </c>
      <c r="E393" s="8">
        <v>691.21</v>
      </c>
    </row>
    <row r="394" spans="2:5" x14ac:dyDescent="0.2">
      <c r="B394" t="s">
        <v>4</v>
      </c>
      <c r="E394" s="8">
        <f>C376*C391</f>
        <v>186.06</v>
      </c>
    </row>
    <row r="395" spans="2:5" x14ac:dyDescent="0.2">
      <c r="B395" t="s">
        <v>5</v>
      </c>
      <c r="E395" s="8">
        <v>551.88</v>
      </c>
    </row>
    <row r="396" spans="2:5" x14ac:dyDescent="0.2">
      <c r="B396" t="s">
        <v>6</v>
      </c>
      <c r="E396" s="8">
        <v>308.58999999999997</v>
      </c>
    </row>
    <row r="397" spans="2:5" x14ac:dyDescent="0.2">
      <c r="B397" t="s">
        <v>7</v>
      </c>
      <c r="E397" s="8">
        <v>196.66</v>
      </c>
    </row>
    <row r="398" spans="2:5" ht="14.25" x14ac:dyDescent="0.2">
      <c r="B398" s="9"/>
      <c r="E398" s="13">
        <f>SUM(E393:E397)</f>
        <v>1934.4</v>
      </c>
    </row>
    <row r="400" spans="2:5" x14ac:dyDescent="0.2">
      <c r="B400" s="14" t="s">
        <v>12</v>
      </c>
    </row>
    <row r="401" spans="2:9" x14ac:dyDescent="0.2">
      <c r="B401" t="s">
        <v>13</v>
      </c>
      <c r="E401" s="8">
        <v>38.83</v>
      </c>
    </row>
    <row r="402" spans="2:9" x14ac:dyDescent="0.2">
      <c r="B402" t="s">
        <v>14</v>
      </c>
      <c r="E402" s="8">
        <v>93.070000000000007</v>
      </c>
    </row>
    <row r="403" spans="2:9" x14ac:dyDescent="0.2">
      <c r="B403" t="s">
        <v>15</v>
      </c>
      <c r="E403" s="8">
        <v>97.100000000000009</v>
      </c>
    </row>
    <row r="404" spans="2:9" x14ac:dyDescent="0.2">
      <c r="B404" t="s">
        <v>16</v>
      </c>
      <c r="E404" s="8">
        <v>132.97999999999999</v>
      </c>
    </row>
    <row r="406" spans="2:9" x14ac:dyDescent="0.2">
      <c r="B406" s="14" t="s">
        <v>17</v>
      </c>
    </row>
    <row r="407" spans="2:9" x14ac:dyDescent="0.2">
      <c r="B407" t="s">
        <v>18</v>
      </c>
      <c r="E407" s="8">
        <v>56.82</v>
      </c>
    </row>
    <row r="408" spans="2:9" x14ac:dyDescent="0.2">
      <c r="B408" t="s">
        <v>19</v>
      </c>
      <c r="E408" s="8">
        <v>18.96</v>
      </c>
    </row>
    <row r="409" spans="2:9" x14ac:dyDescent="0.2">
      <c r="B409" t="s">
        <v>20</v>
      </c>
      <c r="E409" s="8">
        <v>71.02000000000001</v>
      </c>
    </row>
    <row r="410" spans="2:9" x14ac:dyDescent="0.2">
      <c r="B410" t="s">
        <v>21</v>
      </c>
      <c r="E410" s="8">
        <v>23.700000000000003</v>
      </c>
    </row>
    <row r="411" spans="2:9" ht="13.5" thickBot="1" x14ac:dyDescent="0.25"/>
    <row r="412" spans="2:9" ht="16.5" thickTop="1" thickBot="1" x14ac:dyDescent="0.3">
      <c r="B412" s="5" t="s">
        <v>67</v>
      </c>
      <c r="E412" s="15">
        <f>12*E388+2*E398</f>
        <v>38225.640000000007</v>
      </c>
    </row>
    <row r="413" spans="2:9" ht="23.25" thickTop="1" x14ac:dyDescent="0.2">
      <c r="B413" s="16" t="s">
        <v>23</v>
      </c>
    </row>
    <row r="415" spans="2:9" x14ac:dyDescent="0.2">
      <c r="B415" s="17"/>
      <c r="C415" s="17"/>
      <c r="D415" s="17"/>
      <c r="E415" s="17"/>
      <c r="F415" s="17"/>
      <c r="G415" s="17"/>
      <c r="H415" s="17"/>
      <c r="I415" s="17"/>
    </row>
    <row r="417" spans="2:5" ht="22.5" customHeight="1" x14ac:dyDescent="0.3">
      <c r="B417" s="81" t="s">
        <v>66</v>
      </c>
      <c r="C417" s="82"/>
    </row>
    <row r="419" spans="2:5" x14ac:dyDescent="0.2">
      <c r="B419" s="2" t="s">
        <v>0</v>
      </c>
      <c r="C419" s="3">
        <v>6</v>
      </c>
    </row>
    <row r="420" spans="2:5" x14ac:dyDescent="0.2">
      <c r="B420" s="2"/>
      <c r="C420" s="4"/>
    </row>
    <row r="421" spans="2:5" x14ac:dyDescent="0.2">
      <c r="B421" s="5" t="s">
        <v>1</v>
      </c>
      <c r="C421" s="6">
        <v>42.65</v>
      </c>
    </row>
    <row r="422" spans="2:5" x14ac:dyDescent="0.2">
      <c r="B422" s="2"/>
    </row>
    <row r="423" spans="2:5" x14ac:dyDescent="0.2">
      <c r="B423" s="7" t="s">
        <v>2</v>
      </c>
    </row>
    <row r="424" spans="2:5" x14ac:dyDescent="0.2">
      <c r="B424" t="s">
        <v>3</v>
      </c>
      <c r="E424" s="8">
        <v>1109.05</v>
      </c>
    </row>
    <row r="425" spans="2:5" x14ac:dyDescent="0.2">
      <c r="B425" t="s">
        <v>4</v>
      </c>
      <c r="E425" s="8">
        <f>C419*C421</f>
        <v>255.89999999999998</v>
      </c>
    </row>
    <row r="426" spans="2:5" x14ac:dyDescent="0.2">
      <c r="B426" t="s">
        <v>5</v>
      </c>
      <c r="E426" s="8">
        <v>546.41</v>
      </c>
    </row>
    <row r="427" spans="2:5" x14ac:dyDescent="0.2">
      <c r="B427" t="s">
        <v>6</v>
      </c>
      <c r="E427" s="8">
        <v>305.52999999999997</v>
      </c>
    </row>
    <row r="428" spans="2:5" x14ac:dyDescent="0.2">
      <c r="B428" t="s">
        <v>7</v>
      </c>
      <c r="E428" s="8">
        <v>194.71</v>
      </c>
    </row>
    <row r="429" spans="2:5" x14ac:dyDescent="0.2">
      <c r="B429" t="s">
        <v>8</v>
      </c>
      <c r="E429" s="8">
        <v>21.6</v>
      </c>
    </row>
    <row r="430" spans="2:5" x14ac:dyDescent="0.2">
      <c r="B430" t="s">
        <v>9</v>
      </c>
      <c r="E430" s="8">
        <v>358.82</v>
      </c>
    </row>
    <row r="431" spans="2:5" ht="14.25" x14ac:dyDescent="0.2">
      <c r="B431" s="9"/>
      <c r="E431" s="10">
        <f>SUM(E424:E430)</f>
        <v>2792.0199999999995</v>
      </c>
    </row>
    <row r="433" spans="2:5" x14ac:dyDescent="0.2">
      <c r="B433" s="7" t="s">
        <v>10</v>
      </c>
    </row>
    <row r="434" spans="2:5" x14ac:dyDescent="0.2">
      <c r="B434" s="11" t="s">
        <v>11</v>
      </c>
      <c r="C434" s="12">
        <v>26.31</v>
      </c>
    </row>
    <row r="436" spans="2:5" x14ac:dyDescent="0.2">
      <c r="B436" t="s">
        <v>3</v>
      </c>
      <c r="E436" s="8">
        <v>684.36</v>
      </c>
    </row>
    <row r="437" spans="2:5" x14ac:dyDescent="0.2">
      <c r="B437" t="s">
        <v>4</v>
      </c>
      <c r="E437" s="8">
        <f>C419*C434</f>
        <v>157.85999999999999</v>
      </c>
    </row>
    <row r="438" spans="2:5" x14ac:dyDescent="0.2">
      <c r="B438" t="s">
        <v>5</v>
      </c>
      <c r="E438" s="8">
        <v>546.41</v>
      </c>
    </row>
    <row r="439" spans="2:5" x14ac:dyDescent="0.2">
      <c r="B439" t="s">
        <v>6</v>
      </c>
      <c r="E439" s="8">
        <v>305.52999999999997</v>
      </c>
    </row>
    <row r="440" spans="2:5" x14ac:dyDescent="0.2">
      <c r="B440" t="s">
        <v>7</v>
      </c>
      <c r="E440" s="8">
        <v>194.71</v>
      </c>
    </row>
    <row r="441" spans="2:5" ht="14.25" x14ac:dyDescent="0.2">
      <c r="B441" s="9"/>
      <c r="E441" s="13">
        <f>SUM(E436:E440)</f>
        <v>1888.8700000000001</v>
      </c>
    </row>
    <row r="443" spans="2:5" x14ac:dyDescent="0.2">
      <c r="B443" s="14" t="s">
        <v>12</v>
      </c>
    </row>
    <row r="444" spans="2:5" x14ac:dyDescent="0.2">
      <c r="B444" t="s">
        <v>13</v>
      </c>
      <c r="E444" s="8">
        <v>38.44</v>
      </c>
    </row>
    <row r="445" spans="2:5" x14ac:dyDescent="0.2">
      <c r="B445" t="s">
        <v>14</v>
      </c>
      <c r="E445" s="8">
        <v>92.14</v>
      </c>
    </row>
    <row r="446" spans="2:5" x14ac:dyDescent="0.2">
      <c r="B446" t="s">
        <v>15</v>
      </c>
      <c r="E446" s="8">
        <v>96.13</v>
      </c>
    </row>
    <row r="447" spans="2:5" x14ac:dyDescent="0.2">
      <c r="B447" t="s">
        <v>16</v>
      </c>
      <c r="E447" s="8">
        <v>131.66</v>
      </c>
    </row>
    <row r="449" spans="2:9" x14ac:dyDescent="0.2">
      <c r="B449" s="14" t="s">
        <v>17</v>
      </c>
    </row>
    <row r="450" spans="2:9" x14ac:dyDescent="0.2">
      <c r="B450" t="s">
        <v>18</v>
      </c>
      <c r="E450" s="8">
        <v>56.25</v>
      </c>
    </row>
    <row r="451" spans="2:9" x14ac:dyDescent="0.2">
      <c r="B451" t="s">
        <v>19</v>
      </c>
      <c r="E451" s="8">
        <v>18.77</v>
      </c>
    </row>
    <row r="452" spans="2:9" x14ac:dyDescent="0.2">
      <c r="B452" t="s">
        <v>20</v>
      </c>
      <c r="E452" s="8">
        <v>70.31</v>
      </c>
    </row>
    <row r="453" spans="2:9" x14ac:dyDescent="0.2">
      <c r="B453" t="s">
        <v>21</v>
      </c>
      <c r="E453" s="8">
        <v>23.46</v>
      </c>
    </row>
    <row r="454" spans="2:9" ht="13.5" thickBot="1" x14ac:dyDescent="0.25"/>
    <row r="455" spans="2:9" ht="16.5" thickTop="1" thickBot="1" x14ac:dyDescent="0.3">
      <c r="B455" s="5" t="s">
        <v>68</v>
      </c>
      <c r="E455" s="15">
        <f>12*E431+2*E441</f>
        <v>37281.979999999989</v>
      </c>
    </row>
    <row r="456" spans="2:9" ht="23.25" thickTop="1" x14ac:dyDescent="0.2">
      <c r="B456" s="16" t="s">
        <v>23</v>
      </c>
    </row>
    <row r="458" spans="2:9" x14ac:dyDescent="0.2">
      <c r="B458" s="17"/>
      <c r="C458" s="17"/>
      <c r="D458" s="17"/>
      <c r="E458" s="17"/>
      <c r="F458" s="17"/>
      <c r="G458" s="17"/>
      <c r="H458" s="17"/>
      <c r="I458" s="17"/>
    </row>
    <row r="460" spans="2:9" ht="20.25" x14ac:dyDescent="0.3">
      <c r="B460" s="1" t="s">
        <v>24</v>
      </c>
    </row>
    <row r="462" spans="2:9" x14ac:dyDescent="0.2">
      <c r="B462" s="2" t="s">
        <v>0</v>
      </c>
      <c r="C462" s="18">
        <v>5</v>
      </c>
    </row>
    <row r="463" spans="2:9" x14ac:dyDescent="0.2">
      <c r="B463" s="2"/>
      <c r="C463" s="4"/>
    </row>
    <row r="464" spans="2:9" x14ac:dyDescent="0.2">
      <c r="B464" s="5" t="s">
        <v>25</v>
      </c>
      <c r="C464" s="6">
        <v>42.65</v>
      </c>
    </row>
    <row r="465" spans="2:9" x14ac:dyDescent="0.2">
      <c r="B465" s="2"/>
    </row>
    <row r="466" spans="2:9" x14ac:dyDescent="0.2">
      <c r="B466" s="19" t="s">
        <v>2</v>
      </c>
      <c r="C466" s="20"/>
      <c r="D466" s="20"/>
      <c r="E466" s="21" t="s">
        <v>24</v>
      </c>
      <c r="F466" s="22"/>
      <c r="G466" s="20"/>
      <c r="H466" s="22"/>
      <c r="I466" s="22"/>
    </row>
    <row r="467" spans="2:9" x14ac:dyDescent="0.2">
      <c r="B467" t="s">
        <v>3</v>
      </c>
      <c r="E467" s="23">
        <v>1109.05</v>
      </c>
      <c r="F467" s="8"/>
      <c r="G467" s="24"/>
      <c r="H467" s="25"/>
      <c r="I467" s="26"/>
    </row>
    <row r="468" spans="2:9" x14ac:dyDescent="0.2">
      <c r="B468" t="s">
        <v>4</v>
      </c>
      <c r="E468" s="23">
        <f>C462*C464</f>
        <v>213.25</v>
      </c>
      <c r="F468" s="8"/>
      <c r="G468" s="24"/>
      <c r="H468" s="25"/>
      <c r="I468" s="26"/>
    </row>
    <row r="469" spans="2:9" x14ac:dyDescent="0.2">
      <c r="B469" t="s">
        <v>5</v>
      </c>
      <c r="E469" s="23">
        <v>546.41</v>
      </c>
      <c r="F469" s="8"/>
      <c r="G469" s="24"/>
      <c r="H469" s="25"/>
      <c r="I469" s="26"/>
    </row>
    <row r="470" spans="2:9" x14ac:dyDescent="0.2">
      <c r="B470" t="s">
        <v>6</v>
      </c>
      <c r="E470" s="23">
        <v>305.52999999999997</v>
      </c>
      <c r="F470" s="8"/>
      <c r="G470" s="24"/>
      <c r="H470" s="25"/>
      <c r="I470" s="26"/>
    </row>
    <row r="471" spans="2:9" x14ac:dyDescent="0.2">
      <c r="B471" t="s">
        <v>7</v>
      </c>
      <c r="E471" s="23">
        <v>194.71</v>
      </c>
      <c r="F471" s="8"/>
      <c r="G471" s="24"/>
      <c r="H471" s="25"/>
      <c r="I471" s="26"/>
    </row>
    <row r="472" spans="2:9" x14ac:dyDescent="0.2">
      <c r="B472" t="s">
        <v>8</v>
      </c>
      <c r="E472" s="23">
        <v>21.6</v>
      </c>
      <c r="F472" s="8"/>
      <c r="G472" s="24"/>
      <c r="H472" s="25"/>
      <c r="I472" s="26"/>
    </row>
    <row r="473" spans="2:9" x14ac:dyDescent="0.2">
      <c r="B473" t="s">
        <v>9</v>
      </c>
      <c r="E473" s="23">
        <v>358.82</v>
      </c>
      <c r="F473" s="8"/>
      <c r="G473" s="24"/>
      <c r="H473" s="25"/>
      <c r="I473" s="26"/>
    </row>
    <row r="474" spans="2:9" ht="15" x14ac:dyDescent="0.25">
      <c r="B474" s="9"/>
      <c r="C474" s="9"/>
      <c r="D474" s="9"/>
      <c r="E474" s="27">
        <f>SUM(E467:E473)</f>
        <v>2749.37</v>
      </c>
      <c r="F474" s="28"/>
      <c r="G474" s="29"/>
      <c r="H474" s="30"/>
      <c r="I474" s="30"/>
    </row>
    <row r="476" spans="2:9" x14ac:dyDescent="0.2">
      <c r="B476" s="5" t="s">
        <v>26</v>
      </c>
      <c r="C476" s="6">
        <v>26.31</v>
      </c>
      <c r="D476" s="5"/>
      <c r="E476" s="5" t="s">
        <v>27</v>
      </c>
      <c r="F476" s="6">
        <v>684.36</v>
      </c>
    </row>
    <row r="478" spans="2:9" x14ac:dyDescent="0.2">
      <c r="B478" s="31" t="s">
        <v>10</v>
      </c>
      <c r="D478" s="20"/>
      <c r="E478" s="32" t="s">
        <v>28</v>
      </c>
      <c r="F478" s="22" t="s">
        <v>29</v>
      </c>
      <c r="G478" s="22"/>
      <c r="H478" s="22"/>
      <c r="I478" s="22"/>
    </row>
    <row r="479" spans="2:9" x14ac:dyDescent="0.2">
      <c r="B479" t="s">
        <v>3</v>
      </c>
      <c r="E479" s="8">
        <v>684.36</v>
      </c>
      <c r="F479" s="33">
        <v>0</v>
      </c>
      <c r="H479" s="25"/>
      <c r="I479" s="26"/>
    </row>
    <row r="480" spans="2:9" x14ac:dyDescent="0.2">
      <c r="B480" t="s">
        <v>4</v>
      </c>
      <c r="E480" s="8">
        <f>C462*C476</f>
        <v>131.54999999999998</v>
      </c>
      <c r="F480" s="33">
        <v>0</v>
      </c>
      <c r="H480" s="25"/>
      <c r="I480" s="26"/>
    </row>
    <row r="481" spans="2:9" x14ac:dyDescent="0.2">
      <c r="B481" t="s">
        <v>5</v>
      </c>
      <c r="E481" s="8">
        <v>546.41</v>
      </c>
      <c r="F481" s="33">
        <v>0</v>
      </c>
      <c r="H481" s="25"/>
      <c r="I481" s="26"/>
    </row>
    <row r="482" spans="2:9" ht="14.25" x14ac:dyDescent="0.2">
      <c r="B482" t="s">
        <v>6</v>
      </c>
      <c r="C482" s="9"/>
      <c r="E482" s="8">
        <v>305.52999999999997</v>
      </c>
      <c r="F482" s="33">
        <v>0</v>
      </c>
      <c r="H482" s="25"/>
      <c r="I482" s="26"/>
    </row>
    <row r="483" spans="2:9" x14ac:dyDescent="0.2">
      <c r="B483" t="s">
        <v>7</v>
      </c>
      <c r="E483" s="8">
        <v>194.71</v>
      </c>
      <c r="F483" s="33">
        <v>0</v>
      </c>
      <c r="H483" s="25"/>
      <c r="I483" s="26"/>
    </row>
    <row r="484" spans="2:9" ht="15" x14ac:dyDescent="0.25">
      <c r="B484" s="9"/>
      <c r="D484" s="9"/>
      <c r="E484" s="28">
        <f>SUM(E479:E483)</f>
        <v>1862.56</v>
      </c>
      <c r="F484" s="34">
        <f>SUM(F479:F483)</f>
        <v>0</v>
      </c>
      <c r="G484" s="9"/>
      <c r="H484" s="9"/>
      <c r="I484" s="30"/>
    </row>
    <row r="486" spans="2:9" x14ac:dyDescent="0.2">
      <c r="B486" s="14" t="s">
        <v>12</v>
      </c>
      <c r="D486" s="20"/>
      <c r="E486" s="32" t="s">
        <v>24</v>
      </c>
      <c r="F486" s="22"/>
      <c r="G486" s="22"/>
      <c r="H486" s="22"/>
      <c r="I486" s="22"/>
    </row>
    <row r="487" spans="2:9" x14ac:dyDescent="0.2">
      <c r="B487" t="s">
        <v>13</v>
      </c>
      <c r="E487" s="35">
        <v>38.44</v>
      </c>
      <c r="F487" s="8"/>
      <c r="G487" s="36"/>
      <c r="H487" s="25"/>
      <c r="I487" s="26"/>
    </row>
    <row r="488" spans="2:9" x14ac:dyDescent="0.2">
      <c r="B488" t="s">
        <v>14</v>
      </c>
      <c r="E488" s="35">
        <v>92.14</v>
      </c>
      <c r="F488" s="8"/>
      <c r="G488" s="36"/>
      <c r="H488" s="25"/>
      <c r="I488" s="26"/>
    </row>
    <row r="489" spans="2:9" x14ac:dyDescent="0.2">
      <c r="B489" t="s">
        <v>15</v>
      </c>
      <c r="E489" s="35">
        <v>96.13</v>
      </c>
      <c r="F489" s="8"/>
      <c r="G489" s="36"/>
      <c r="H489" s="25"/>
      <c r="I489" s="26"/>
    </row>
    <row r="490" spans="2:9" x14ac:dyDescent="0.2">
      <c r="B490" t="s">
        <v>16</v>
      </c>
      <c r="E490" s="35">
        <v>131.66</v>
      </c>
      <c r="F490" s="8"/>
      <c r="G490" s="36"/>
      <c r="H490" s="25"/>
      <c r="I490" s="26"/>
    </row>
    <row r="492" spans="2:9" x14ac:dyDescent="0.2">
      <c r="B492" s="14" t="s">
        <v>17</v>
      </c>
      <c r="D492" s="20"/>
      <c r="E492" s="32" t="s">
        <v>24</v>
      </c>
      <c r="F492" s="22"/>
      <c r="G492" s="22"/>
      <c r="H492" s="22"/>
      <c r="I492" s="22"/>
    </row>
    <row r="493" spans="2:9" x14ac:dyDescent="0.2">
      <c r="B493" t="s">
        <v>18</v>
      </c>
      <c r="E493" s="35">
        <v>56.25</v>
      </c>
      <c r="F493" s="8"/>
      <c r="H493" s="25"/>
      <c r="I493" s="26"/>
    </row>
    <row r="494" spans="2:9" x14ac:dyDescent="0.2">
      <c r="B494" t="s">
        <v>19</v>
      </c>
      <c r="E494" s="35">
        <v>18.77</v>
      </c>
      <c r="F494" s="8"/>
      <c r="H494" s="25"/>
      <c r="I494" s="26"/>
    </row>
    <row r="495" spans="2:9" x14ac:dyDescent="0.2">
      <c r="B495" t="s">
        <v>20</v>
      </c>
      <c r="E495" s="35">
        <v>70.31</v>
      </c>
      <c r="F495" s="8"/>
      <c r="H495" s="25"/>
      <c r="I495" s="26"/>
    </row>
    <row r="496" spans="2:9" x14ac:dyDescent="0.2">
      <c r="B496" t="s">
        <v>21</v>
      </c>
      <c r="E496" s="35">
        <v>23.46</v>
      </c>
      <c r="F496" s="37"/>
      <c r="H496" s="25"/>
      <c r="I496" s="26"/>
    </row>
    <row r="497" spans="2:11" ht="13.5" thickBot="1" x14ac:dyDescent="0.25"/>
    <row r="498" spans="2:11" ht="16.5" thickTop="1" thickBot="1" x14ac:dyDescent="0.3">
      <c r="B498" s="5" t="s">
        <v>30</v>
      </c>
      <c r="E498" s="15">
        <f>12*E474+2*E484</f>
        <v>36717.560000000005</v>
      </c>
    </row>
    <row r="499" spans="2:11" ht="24" thickTop="1" thickBot="1" x14ac:dyDescent="0.25">
      <c r="B499" s="16" t="s">
        <v>23</v>
      </c>
      <c r="E499" s="38"/>
    </row>
    <row r="500" spans="2:11" ht="13.5" thickTop="1" x14ac:dyDescent="0.2">
      <c r="E500" s="38"/>
      <c r="F500" s="75" t="s">
        <v>31</v>
      </c>
      <c r="G500" s="40">
        <f>E503/E498</f>
        <v>0.9492733177259054</v>
      </c>
      <c r="H500" s="76" t="s">
        <v>32</v>
      </c>
    </row>
    <row r="501" spans="2:11" ht="13.5" thickBot="1" x14ac:dyDescent="0.25">
      <c r="E501" s="38"/>
      <c r="F501" s="42">
        <f>E498-E503</f>
        <v>1862.5600000000049</v>
      </c>
      <c r="G501" s="43"/>
      <c r="H501" s="44">
        <f>1-G500</f>
        <v>5.0726682274094603E-2</v>
      </c>
    </row>
    <row r="502" spans="2:11" ht="14.25" thickTop="1" thickBot="1" x14ac:dyDescent="0.25">
      <c r="E502" s="38"/>
    </row>
    <row r="503" spans="2:11" ht="16.5" thickTop="1" thickBot="1" x14ac:dyDescent="0.3">
      <c r="B503" s="11" t="s">
        <v>33</v>
      </c>
      <c r="C503" s="11"/>
      <c r="D503" s="11"/>
      <c r="E503" s="45">
        <f>12*E474+E484</f>
        <v>34855</v>
      </c>
      <c r="K503" s="36"/>
    </row>
    <row r="504" spans="2:11" ht="23.25" thickTop="1" x14ac:dyDescent="0.2">
      <c r="B504" s="16" t="s">
        <v>23</v>
      </c>
    </row>
    <row r="505" spans="2:11" x14ac:dyDescent="0.2">
      <c r="K505" s="46"/>
    </row>
    <row r="506" spans="2:11" hidden="1" x14ac:dyDescent="0.2">
      <c r="C506" s="26">
        <f>E498/1568</f>
        <v>23.416811224489798</v>
      </c>
      <c r="D506" s="26">
        <f>E498/1680</f>
        <v>21.855690476190478</v>
      </c>
      <c r="E506" s="26">
        <f>E503/1680</f>
        <v>20.74702380952381</v>
      </c>
      <c r="F506">
        <f>E506/C506</f>
        <v>0.88598842987751181</v>
      </c>
      <c r="G506">
        <f>D506/C506</f>
        <v>0.93333333333333335</v>
      </c>
      <c r="H506">
        <f>E503/E610</f>
        <v>0.88271121882779591</v>
      </c>
      <c r="K506" s="46"/>
    </row>
    <row r="507" spans="2:11" ht="13.5" thickBot="1" x14ac:dyDescent="0.25">
      <c r="C507" s="26"/>
      <c r="D507" s="26"/>
      <c r="E507" s="26"/>
      <c r="K507" s="46"/>
    </row>
    <row r="508" spans="2:11" ht="15.75" thickTop="1" x14ac:dyDescent="0.25">
      <c r="B508" s="47" t="s">
        <v>34</v>
      </c>
      <c r="C508" s="48" t="s">
        <v>35</v>
      </c>
      <c r="D508" s="49" t="s">
        <v>36</v>
      </c>
      <c r="E508" s="50"/>
      <c r="F508" s="50"/>
      <c r="G508" s="51"/>
      <c r="H508" s="52">
        <f>1-G506</f>
        <v>6.6666666666666652E-2</v>
      </c>
      <c r="K508" s="46"/>
    </row>
    <row r="509" spans="2:11" ht="15" x14ac:dyDescent="0.25">
      <c r="B509" s="47" t="s">
        <v>37</v>
      </c>
      <c r="C509" s="53"/>
      <c r="D509" s="54"/>
      <c r="E509" s="54"/>
      <c r="F509" s="54"/>
      <c r="G509" s="54"/>
      <c r="H509" s="55"/>
      <c r="K509" s="46"/>
    </row>
    <row r="510" spans="2:11" ht="15.75" thickBot="1" x14ac:dyDescent="0.3">
      <c r="B510" s="47" t="s">
        <v>38</v>
      </c>
      <c r="C510" s="56" t="s">
        <v>39</v>
      </c>
      <c r="D510" s="57" t="s">
        <v>40</v>
      </c>
      <c r="E510" s="58"/>
      <c r="F510" s="58"/>
      <c r="G510" s="59"/>
      <c r="H510" s="60">
        <f>1-F506</f>
        <v>0.11401157012248819</v>
      </c>
      <c r="K510" s="46"/>
    </row>
    <row r="511" spans="2:11" ht="13.5" thickTop="1" x14ac:dyDescent="0.2"/>
    <row r="513" spans="1:9" ht="13.5" thickBot="1" x14ac:dyDescent="0.25"/>
    <row r="514" spans="1:9" s="65" customFormat="1" ht="21.75" thickTop="1" thickBot="1" x14ac:dyDescent="0.35">
      <c r="A514"/>
      <c r="B514" s="61" t="s">
        <v>41</v>
      </c>
      <c r="C514" s="62"/>
      <c r="D514" s="62"/>
      <c r="E514" s="62"/>
      <c r="F514" s="63">
        <f>E610-E503</f>
        <v>4631.3000000000029</v>
      </c>
      <c r="G514" s="62"/>
      <c r="H514" s="64">
        <f>1-H506</f>
        <v>0.11728878117220409</v>
      </c>
    </row>
    <row r="515" spans="1:9" ht="13.5" thickTop="1" x14ac:dyDescent="0.2"/>
    <row r="516" spans="1:9" ht="20.25" x14ac:dyDescent="0.3">
      <c r="A516" s="65"/>
      <c r="B516" s="17"/>
      <c r="C516" s="17"/>
      <c r="D516" s="17"/>
      <c r="E516" s="17"/>
      <c r="F516" s="17"/>
      <c r="G516" s="17"/>
      <c r="H516" s="17"/>
      <c r="I516" s="17"/>
    </row>
    <row r="518" spans="1:9" ht="22.5" customHeight="1" x14ac:dyDescent="0.3">
      <c r="B518" s="1" t="s">
        <v>42</v>
      </c>
    </row>
    <row r="520" spans="1:9" x14ac:dyDescent="0.2">
      <c r="B520" s="2" t="s">
        <v>0</v>
      </c>
      <c r="C520" s="3">
        <v>5</v>
      </c>
    </row>
    <row r="521" spans="1:9" x14ac:dyDescent="0.2">
      <c r="B521" s="2"/>
      <c r="C521" s="4"/>
    </row>
    <row r="522" spans="1:9" x14ac:dyDescent="0.2">
      <c r="B522" s="5" t="s">
        <v>1</v>
      </c>
      <c r="C522" s="6">
        <v>42.65</v>
      </c>
    </row>
    <row r="523" spans="1:9" x14ac:dyDescent="0.2">
      <c r="B523" s="2"/>
    </row>
    <row r="524" spans="1:9" x14ac:dyDescent="0.2">
      <c r="B524" s="7" t="s">
        <v>2</v>
      </c>
    </row>
    <row r="525" spans="1:9" x14ac:dyDescent="0.2">
      <c r="B525" t="s">
        <v>3</v>
      </c>
      <c r="E525" s="8">
        <v>1109.05</v>
      </c>
    </row>
    <row r="526" spans="1:9" x14ac:dyDescent="0.2">
      <c r="B526" t="s">
        <v>4</v>
      </c>
      <c r="E526" s="8">
        <f>C520*C522</f>
        <v>213.25</v>
      </c>
    </row>
    <row r="527" spans="1:9" x14ac:dyDescent="0.2">
      <c r="B527" t="s">
        <v>5</v>
      </c>
      <c r="E527" s="8">
        <v>546.41</v>
      </c>
    </row>
    <row r="528" spans="1:9" x14ac:dyDescent="0.2">
      <c r="B528" t="s">
        <v>6</v>
      </c>
      <c r="E528" s="8">
        <v>305.52999999999997</v>
      </c>
    </row>
    <row r="529" spans="2:5" x14ac:dyDescent="0.2">
      <c r="B529" t="s">
        <v>7</v>
      </c>
      <c r="E529" s="8">
        <v>194.71</v>
      </c>
    </row>
    <row r="530" spans="2:5" x14ac:dyDescent="0.2">
      <c r="B530" t="s">
        <v>8</v>
      </c>
      <c r="E530" s="8">
        <v>21.6</v>
      </c>
    </row>
    <row r="531" spans="2:5" x14ac:dyDescent="0.2">
      <c r="B531" t="s">
        <v>9</v>
      </c>
      <c r="E531" s="8">
        <v>358.82</v>
      </c>
    </row>
    <row r="532" spans="2:5" ht="14.25" x14ac:dyDescent="0.2">
      <c r="B532" s="9"/>
      <c r="E532" s="10">
        <f>SUM(E525:E531)</f>
        <v>2749.37</v>
      </c>
    </row>
    <row r="534" spans="2:5" x14ac:dyDescent="0.2">
      <c r="B534" s="7" t="s">
        <v>10</v>
      </c>
    </row>
    <row r="535" spans="2:5" x14ac:dyDescent="0.2">
      <c r="B535" s="11" t="s">
        <v>11</v>
      </c>
      <c r="C535" s="12">
        <v>26.31</v>
      </c>
    </row>
    <row r="537" spans="2:5" x14ac:dyDescent="0.2">
      <c r="B537" t="s">
        <v>3</v>
      </c>
      <c r="E537" s="8">
        <v>684.36</v>
      </c>
    </row>
    <row r="538" spans="2:5" x14ac:dyDescent="0.2">
      <c r="B538" t="s">
        <v>4</v>
      </c>
      <c r="E538" s="8">
        <f>C520*C535</f>
        <v>131.54999999999998</v>
      </c>
    </row>
    <row r="539" spans="2:5" x14ac:dyDescent="0.2">
      <c r="B539" t="s">
        <v>5</v>
      </c>
      <c r="E539" s="8">
        <v>546.41</v>
      </c>
    </row>
    <row r="540" spans="2:5" x14ac:dyDescent="0.2">
      <c r="B540" t="s">
        <v>6</v>
      </c>
      <c r="E540" s="8">
        <v>305.52999999999997</v>
      </c>
    </row>
    <row r="541" spans="2:5" x14ac:dyDescent="0.2">
      <c r="B541" t="s">
        <v>7</v>
      </c>
      <c r="E541" s="8">
        <v>194.71</v>
      </c>
    </row>
    <row r="542" spans="2:5" ht="14.25" x14ac:dyDescent="0.2">
      <c r="B542" s="9"/>
      <c r="E542" s="13">
        <f>SUM(E537:E541)</f>
        <v>1862.56</v>
      </c>
    </row>
    <row r="544" spans="2:5" x14ac:dyDescent="0.2">
      <c r="B544" s="14" t="s">
        <v>12</v>
      </c>
    </row>
    <row r="545" spans="2:5" x14ac:dyDescent="0.2">
      <c r="B545" t="s">
        <v>13</v>
      </c>
      <c r="E545" s="8">
        <v>38.44</v>
      </c>
    </row>
    <row r="546" spans="2:5" x14ac:dyDescent="0.2">
      <c r="B546" t="s">
        <v>14</v>
      </c>
      <c r="E546" s="8">
        <v>92.14</v>
      </c>
    </row>
    <row r="547" spans="2:5" x14ac:dyDescent="0.2">
      <c r="B547" t="s">
        <v>15</v>
      </c>
      <c r="E547" s="8">
        <v>96.13</v>
      </c>
    </row>
    <row r="548" spans="2:5" x14ac:dyDescent="0.2">
      <c r="B548" t="s">
        <v>16</v>
      </c>
      <c r="E548" s="8">
        <v>131.66</v>
      </c>
    </row>
    <row r="550" spans="2:5" x14ac:dyDescent="0.2">
      <c r="B550" s="14" t="s">
        <v>17</v>
      </c>
    </row>
    <row r="551" spans="2:5" x14ac:dyDescent="0.2">
      <c r="B551" t="s">
        <v>18</v>
      </c>
      <c r="E551" s="8">
        <v>56.25</v>
      </c>
    </row>
    <row r="552" spans="2:5" x14ac:dyDescent="0.2">
      <c r="B552" t="s">
        <v>19</v>
      </c>
      <c r="E552" s="8">
        <v>18.77</v>
      </c>
    </row>
    <row r="553" spans="2:5" x14ac:dyDescent="0.2">
      <c r="B553" t="s">
        <v>20</v>
      </c>
      <c r="E553" s="8">
        <v>70.31</v>
      </c>
    </row>
    <row r="554" spans="2:5" x14ac:dyDescent="0.2">
      <c r="B554" t="s">
        <v>21</v>
      </c>
      <c r="E554" s="8">
        <v>23.46</v>
      </c>
    </row>
    <row r="555" spans="2:5" ht="13.5" thickBot="1" x14ac:dyDescent="0.25"/>
    <row r="556" spans="2:5" ht="16.5" thickTop="1" thickBot="1" x14ac:dyDescent="0.3">
      <c r="B556" s="5" t="s">
        <v>43</v>
      </c>
      <c r="E556" s="15">
        <f>12*E532+2*E542</f>
        <v>36717.560000000005</v>
      </c>
    </row>
    <row r="557" spans="2:5" ht="23.25" thickTop="1" x14ac:dyDescent="0.2">
      <c r="B557" s="16" t="s">
        <v>23</v>
      </c>
    </row>
    <row r="559" spans="2:5" ht="13.5" thickBot="1" x14ac:dyDescent="0.25"/>
    <row r="560" spans="2:5" ht="16.5" thickTop="1" thickBot="1" x14ac:dyDescent="0.3">
      <c r="B560" s="11" t="s">
        <v>44</v>
      </c>
      <c r="C560" s="11"/>
      <c r="E560" s="45">
        <f>E615-E556</f>
        <v>1184.2899999999936</v>
      </c>
    </row>
    <row r="561" spans="1:9" ht="52.5" customHeight="1" thickTop="1" x14ac:dyDescent="0.2">
      <c r="B561" s="16" t="s">
        <v>45</v>
      </c>
    </row>
    <row r="564" spans="1:9" x14ac:dyDescent="0.2">
      <c r="B564" s="17"/>
      <c r="C564" s="17"/>
      <c r="D564" s="17"/>
      <c r="E564" s="17"/>
      <c r="F564" s="17"/>
      <c r="G564" s="17"/>
      <c r="H564" s="17"/>
      <c r="I564" s="17"/>
    </row>
    <row r="566" spans="1:9" ht="22.5" customHeight="1" x14ac:dyDescent="0.3">
      <c r="B566" s="1" t="s">
        <v>46</v>
      </c>
    </row>
    <row r="568" spans="1:9" x14ac:dyDescent="0.2">
      <c r="B568" s="2" t="s">
        <v>0</v>
      </c>
      <c r="C568" s="77">
        <v>5</v>
      </c>
    </row>
    <row r="569" spans="1:9" x14ac:dyDescent="0.2">
      <c r="B569" s="2"/>
    </row>
    <row r="570" spans="1:9" x14ac:dyDescent="0.2">
      <c r="B570" s="5" t="s">
        <v>47</v>
      </c>
      <c r="C570" s="5">
        <v>44.65</v>
      </c>
    </row>
    <row r="571" spans="1:9" x14ac:dyDescent="0.2">
      <c r="B571" s="2"/>
    </row>
    <row r="572" spans="1:9" x14ac:dyDescent="0.2">
      <c r="B572" s="11" t="s">
        <v>48</v>
      </c>
      <c r="C572" s="11">
        <v>42.65</v>
      </c>
    </row>
    <row r="574" spans="1:9" s="20" customFormat="1" x14ac:dyDescent="0.2">
      <c r="A574"/>
      <c r="E574" s="21" t="s">
        <v>49</v>
      </c>
      <c r="F574" s="22" t="s">
        <v>50</v>
      </c>
      <c r="H574" s="22" t="s">
        <v>51</v>
      </c>
      <c r="I574" s="22" t="s">
        <v>52</v>
      </c>
    </row>
    <row r="575" spans="1:9" x14ac:dyDescent="0.2">
      <c r="B575" t="s">
        <v>3</v>
      </c>
      <c r="E575" s="8">
        <v>1161.3</v>
      </c>
      <c r="F575" s="8">
        <v>1109.05</v>
      </c>
      <c r="G575" s="24">
        <f t="shared" ref="G575:G581" si="0">F575/E575</f>
        <v>0.95500731938344963</v>
      </c>
      <c r="H575" s="25">
        <f t="shared" ref="H575:H581" si="1">1-G575</f>
        <v>4.4992680616550373E-2</v>
      </c>
      <c r="I575" s="26">
        <f t="shared" ref="I575:I582" si="2">E575-F575</f>
        <v>52.25</v>
      </c>
    </row>
    <row r="576" spans="1:9" x14ac:dyDescent="0.2">
      <c r="A576" s="20"/>
      <c r="B576" t="s">
        <v>4</v>
      </c>
      <c r="E576" s="8">
        <f>C570*C568</f>
        <v>223.25</v>
      </c>
      <c r="F576" s="8">
        <f>C568*C572</f>
        <v>213.25</v>
      </c>
      <c r="G576" s="24">
        <f t="shared" si="0"/>
        <v>0.95520716685330342</v>
      </c>
      <c r="H576" s="25">
        <f t="shared" si="1"/>
        <v>4.4792833146696576E-2</v>
      </c>
      <c r="I576" s="26">
        <f t="shared" si="2"/>
        <v>10</v>
      </c>
    </row>
    <row r="577" spans="1:9" x14ac:dyDescent="0.2">
      <c r="B577" t="s">
        <v>5</v>
      </c>
      <c r="E577" s="8">
        <v>575.16</v>
      </c>
      <c r="F577" s="8">
        <v>546.41</v>
      </c>
      <c r="G577" s="24">
        <f t="shared" si="0"/>
        <v>0.95001390917309969</v>
      </c>
      <c r="H577" s="25">
        <f t="shared" si="1"/>
        <v>4.9986090826900309E-2</v>
      </c>
      <c r="I577" s="26">
        <f t="shared" si="2"/>
        <v>28.75</v>
      </c>
    </row>
    <row r="578" spans="1:9" x14ac:dyDescent="0.2">
      <c r="B578" t="s">
        <v>6</v>
      </c>
      <c r="E578" s="8">
        <v>318.26</v>
      </c>
      <c r="F578" s="8">
        <v>305.52999999999997</v>
      </c>
      <c r="G578" s="24">
        <f t="shared" si="0"/>
        <v>0.96000125683403503</v>
      </c>
      <c r="H578" s="25">
        <f t="shared" si="1"/>
        <v>3.9998743165964967E-2</v>
      </c>
      <c r="I578" s="26">
        <f t="shared" si="2"/>
        <v>12.730000000000018</v>
      </c>
    </row>
    <row r="579" spans="1:9" x14ac:dyDescent="0.2">
      <c r="B579" t="s">
        <v>7</v>
      </c>
      <c r="E579" s="8">
        <v>202.82</v>
      </c>
      <c r="F579" s="8">
        <v>194.71</v>
      </c>
      <c r="G579" s="24">
        <f t="shared" si="0"/>
        <v>0.96001380534464065</v>
      </c>
      <c r="H579" s="25">
        <f t="shared" si="1"/>
        <v>3.9986194655359353E-2</v>
      </c>
      <c r="I579" s="26">
        <f t="shared" si="2"/>
        <v>8.1099999999999852</v>
      </c>
    </row>
    <row r="580" spans="1:9" x14ac:dyDescent="0.2">
      <c r="B580" t="s">
        <v>8</v>
      </c>
      <c r="E580" s="8">
        <v>22.5</v>
      </c>
      <c r="F580" s="8">
        <v>21.6</v>
      </c>
      <c r="G580" s="24">
        <f t="shared" si="0"/>
        <v>0.96000000000000008</v>
      </c>
      <c r="H580" s="25">
        <f t="shared" si="1"/>
        <v>3.9999999999999925E-2</v>
      </c>
      <c r="I580" s="26">
        <f t="shared" si="2"/>
        <v>0.89999999999999858</v>
      </c>
    </row>
    <row r="581" spans="1:9" x14ac:dyDescent="0.2">
      <c r="B581" t="s">
        <v>9</v>
      </c>
      <c r="E581" s="8">
        <v>373.77</v>
      </c>
      <c r="F581" s="8">
        <v>358.82</v>
      </c>
      <c r="G581" s="24">
        <f t="shared" si="0"/>
        <v>0.96000214035369347</v>
      </c>
      <c r="H581" s="25">
        <f t="shared" si="1"/>
        <v>3.9997859646306533E-2</v>
      </c>
      <c r="I581" s="26">
        <f t="shared" si="2"/>
        <v>14.949999999999989</v>
      </c>
    </row>
    <row r="582" spans="1:9" s="9" customFormat="1" ht="15" x14ac:dyDescent="0.25">
      <c r="A582"/>
      <c r="E582" s="28">
        <f>SUM(E575:E581)</f>
        <v>2877.0600000000004</v>
      </c>
      <c r="F582" s="28">
        <f>SUM(F575:F581)</f>
        <v>2749.37</v>
      </c>
      <c r="G582" s="29"/>
      <c r="H582" s="30"/>
      <c r="I582" s="30">
        <f t="shared" si="2"/>
        <v>127.69000000000051</v>
      </c>
    </row>
    <row r="583" spans="1:9" x14ac:dyDescent="0.2">
      <c r="E583" s="13"/>
      <c r="F583" s="13"/>
      <c r="G583" s="66"/>
      <c r="H583" s="74"/>
    </row>
    <row r="584" spans="1:9" ht="14.25" x14ac:dyDescent="0.2">
      <c r="A584" s="9"/>
      <c r="B584" s="5" t="s">
        <v>53</v>
      </c>
      <c r="C584" s="67">
        <v>44.65</v>
      </c>
      <c r="D584" s="5"/>
      <c r="E584" s="5" t="s">
        <v>54</v>
      </c>
      <c r="F584" s="67">
        <v>1161.3</v>
      </c>
    </row>
    <row r="585" spans="1:9" x14ac:dyDescent="0.2">
      <c r="C585" s="68"/>
      <c r="F585" s="68"/>
    </row>
    <row r="586" spans="1:9" x14ac:dyDescent="0.2">
      <c r="B586" s="11" t="s">
        <v>55</v>
      </c>
      <c r="C586" s="69">
        <v>23.98</v>
      </c>
      <c r="D586" s="11"/>
      <c r="E586" s="11" t="s">
        <v>56</v>
      </c>
      <c r="F586" s="69">
        <v>623.62</v>
      </c>
    </row>
    <row r="588" spans="1:9" s="20" customFormat="1" x14ac:dyDescent="0.2">
      <c r="A588"/>
      <c r="C588"/>
      <c r="E588" s="32" t="s">
        <v>57</v>
      </c>
      <c r="F588" s="22" t="s">
        <v>58</v>
      </c>
      <c r="G588" s="22"/>
      <c r="H588" s="22" t="s">
        <v>51</v>
      </c>
      <c r="I588" s="22" t="s">
        <v>52</v>
      </c>
    </row>
    <row r="589" spans="1:9" x14ac:dyDescent="0.2">
      <c r="B589" t="s">
        <v>3</v>
      </c>
      <c r="E589" s="8">
        <v>1161.3</v>
      </c>
      <c r="F589" s="8">
        <v>623.62</v>
      </c>
      <c r="G589">
        <f>F589/E589</f>
        <v>0.53700163609747698</v>
      </c>
      <c r="H589" s="25">
        <f>1-G589</f>
        <v>0.46299836390252302</v>
      </c>
      <c r="I589" s="26">
        <f t="shared" ref="I589:I594" si="3">E589-F589</f>
        <v>537.67999999999995</v>
      </c>
    </row>
    <row r="590" spans="1:9" x14ac:dyDescent="0.2">
      <c r="A590" s="20"/>
      <c r="B590" t="s">
        <v>4</v>
      </c>
      <c r="E590" s="8">
        <f>C568*C584</f>
        <v>223.25</v>
      </c>
      <c r="F590" s="8">
        <f>C568*C586</f>
        <v>119.9</v>
      </c>
      <c r="G590">
        <f>F590/E590</f>
        <v>0.53706606942889146</v>
      </c>
      <c r="H590" s="25">
        <f>1-G590</f>
        <v>0.46293393057110854</v>
      </c>
      <c r="I590" s="26">
        <f t="shared" si="3"/>
        <v>103.35</v>
      </c>
    </row>
    <row r="591" spans="1:9" x14ac:dyDescent="0.2">
      <c r="B591" t="s">
        <v>5</v>
      </c>
      <c r="E591" s="8">
        <v>575.16</v>
      </c>
      <c r="F591" s="8">
        <v>546.41</v>
      </c>
      <c r="G591">
        <f>F591/E591</f>
        <v>0.95001390917309969</v>
      </c>
      <c r="H591" s="25">
        <f>1-G591</f>
        <v>4.9986090826900309E-2</v>
      </c>
      <c r="I591" s="26">
        <f t="shared" si="3"/>
        <v>28.75</v>
      </c>
    </row>
    <row r="592" spans="1:9" ht="14.25" x14ac:dyDescent="0.2">
      <c r="B592" t="s">
        <v>6</v>
      </c>
      <c r="C592" s="9"/>
      <c r="E592" s="8">
        <v>318.26</v>
      </c>
      <c r="F592" s="8">
        <v>305.52999999999997</v>
      </c>
      <c r="G592">
        <f>F592/E592</f>
        <v>0.96000125683403503</v>
      </c>
      <c r="H592" s="25">
        <f>1-G592</f>
        <v>3.9998743165964967E-2</v>
      </c>
      <c r="I592" s="26">
        <f t="shared" si="3"/>
        <v>12.730000000000018</v>
      </c>
    </row>
    <row r="593" spans="1:9" x14ac:dyDescent="0.2">
      <c r="B593" t="s">
        <v>7</v>
      </c>
      <c r="E593" s="8">
        <v>202.82</v>
      </c>
      <c r="F593" s="8">
        <v>194.71</v>
      </c>
      <c r="G593">
        <f>F593/E593</f>
        <v>0.96001380534464065</v>
      </c>
      <c r="H593" s="25">
        <f>1-G593</f>
        <v>3.9986194655359353E-2</v>
      </c>
      <c r="I593" s="26">
        <f t="shared" si="3"/>
        <v>8.1099999999999852</v>
      </c>
    </row>
    <row r="594" spans="1:9" s="9" customFormat="1" ht="15" x14ac:dyDescent="0.25">
      <c r="A594"/>
      <c r="C594"/>
      <c r="E594" s="28">
        <f>SUM(E589:E593)</f>
        <v>2480.7900000000004</v>
      </c>
      <c r="F594" s="28">
        <f>SUM(F589:F593)</f>
        <v>1790.1699999999998</v>
      </c>
      <c r="I594" s="30">
        <f t="shared" si="3"/>
        <v>690.62000000000057</v>
      </c>
    </row>
    <row r="596" spans="1:9" ht="14.25" x14ac:dyDescent="0.2">
      <c r="A596" s="9"/>
    </row>
    <row r="597" spans="1:9" s="20" customFormat="1" x14ac:dyDescent="0.2">
      <c r="A597"/>
      <c r="B597" s="14" t="s">
        <v>12</v>
      </c>
      <c r="C597"/>
      <c r="E597" s="32" t="s">
        <v>49</v>
      </c>
      <c r="F597" s="22" t="s">
        <v>59</v>
      </c>
      <c r="G597" s="22"/>
      <c r="H597" s="22" t="s">
        <v>51</v>
      </c>
      <c r="I597" s="22" t="s">
        <v>52</v>
      </c>
    </row>
    <row r="598" spans="1:9" x14ac:dyDescent="0.2">
      <c r="B598" t="s">
        <v>13</v>
      </c>
      <c r="E598" s="8">
        <v>40.04</v>
      </c>
      <c r="F598" s="8">
        <v>38.44</v>
      </c>
      <c r="G598" s="36">
        <f>F598/E598</f>
        <v>0.96003996003995995</v>
      </c>
      <c r="H598" s="25">
        <f>1-G598</f>
        <v>3.996003996004005E-2</v>
      </c>
      <c r="I598" s="26">
        <f>E598-F598</f>
        <v>1.6000000000000014</v>
      </c>
    </row>
    <row r="599" spans="1:9" x14ac:dyDescent="0.2">
      <c r="A599" s="20"/>
      <c r="B599" t="s">
        <v>14</v>
      </c>
      <c r="E599" s="8">
        <v>95.97</v>
      </c>
      <c r="F599" s="8">
        <v>92.14</v>
      </c>
      <c r="G599" s="36">
        <f>F599/E599</f>
        <v>0.96009169532145466</v>
      </c>
      <c r="H599" s="25">
        <f>1-G599</f>
        <v>3.9908304678545337E-2</v>
      </c>
      <c r="I599" s="26">
        <f>E599-F599</f>
        <v>3.8299999999999983</v>
      </c>
    </row>
    <row r="600" spans="1:9" x14ac:dyDescent="0.2">
      <c r="B600" t="s">
        <v>15</v>
      </c>
      <c r="E600" s="8">
        <v>100.13</v>
      </c>
      <c r="F600" s="8">
        <v>96.13</v>
      </c>
      <c r="G600" s="36">
        <f>F600/E600</f>
        <v>0.96005193248776588</v>
      </c>
      <c r="H600" s="25">
        <f>1-G600</f>
        <v>3.994806751223412E-2</v>
      </c>
      <c r="I600" s="26">
        <f>E600-F600</f>
        <v>4</v>
      </c>
    </row>
    <row r="601" spans="1:9" x14ac:dyDescent="0.2">
      <c r="B601" t="s">
        <v>16</v>
      </c>
      <c r="E601" s="8">
        <v>137.13999999999999</v>
      </c>
      <c r="F601" s="8">
        <v>131.66</v>
      </c>
      <c r="G601" s="36">
        <f>F601/E601</f>
        <v>0.96004083418404562</v>
      </c>
      <c r="H601" s="25">
        <f>1-G601</f>
        <v>3.9959165815954378E-2</v>
      </c>
      <c r="I601" s="26">
        <f>E601-F601</f>
        <v>5.4799999999999898</v>
      </c>
    </row>
    <row r="603" spans="1:9" s="20" customFormat="1" x14ac:dyDescent="0.2">
      <c r="A603"/>
      <c r="B603" s="14" t="s">
        <v>17</v>
      </c>
      <c r="C603"/>
      <c r="E603" s="32" t="s">
        <v>49</v>
      </c>
      <c r="F603" s="22" t="s">
        <v>59</v>
      </c>
      <c r="G603" s="22"/>
      <c r="H603" s="22" t="s">
        <v>51</v>
      </c>
      <c r="I603" s="22" t="s">
        <v>52</v>
      </c>
    </row>
    <row r="604" spans="1:9" x14ac:dyDescent="0.2">
      <c r="B604" t="s">
        <v>18</v>
      </c>
      <c r="E604" s="8">
        <v>58.59</v>
      </c>
      <c r="F604" s="8">
        <v>56.25</v>
      </c>
      <c r="G604">
        <f>F604/E604</f>
        <v>0.96006144393241166</v>
      </c>
      <c r="H604" s="25">
        <f>1-G604</f>
        <v>3.9938556067588338E-2</v>
      </c>
      <c r="I604" s="26">
        <f>E604-F604</f>
        <v>2.3400000000000034</v>
      </c>
    </row>
    <row r="605" spans="1:9" x14ac:dyDescent="0.2">
      <c r="A605" s="20"/>
      <c r="B605" t="s">
        <v>19</v>
      </c>
      <c r="E605" s="8">
        <v>19.55</v>
      </c>
      <c r="F605" s="8">
        <v>18.77</v>
      </c>
      <c r="G605">
        <f>F605/E605</f>
        <v>0.96010230179028122</v>
      </c>
      <c r="H605" s="25">
        <f>1-G605</f>
        <v>3.9897698209718779E-2</v>
      </c>
      <c r="I605" s="26">
        <f>E605-F605</f>
        <v>0.78000000000000114</v>
      </c>
    </row>
    <row r="606" spans="1:9" x14ac:dyDescent="0.2">
      <c r="B606" t="s">
        <v>20</v>
      </c>
      <c r="E606" s="8">
        <v>73.23</v>
      </c>
      <c r="F606" s="8">
        <v>70.31</v>
      </c>
      <c r="G606">
        <f>F606/E606</f>
        <v>0.96012563157176023</v>
      </c>
      <c r="H606" s="25">
        <f>1-G606</f>
        <v>3.987436842823977E-2</v>
      </c>
      <c r="I606" s="26">
        <f>E606-F606</f>
        <v>2.9200000000000017</v>
      </c>
    </row>
    <row r="607" spans="1:9" x14ac:dyDescent="0.2">
      <c r="B607" t="s">
        <v>21</v>
      </c>
      <c r="E607" s="8">
        <v>24.43</v>
      </c>
      <c r="F607" s="37">
        <v>23.46</v>
      </c>
      <c r="G607">
        <f>F607/E607</f>
        <v>0.9602947196070406</v>
      </c>
      <c r="H607" s="25">
        <f>1-G607</f>
        <v>3.9705280392959397E-2</v>
      </c>
      <c r="I607" s="26">
        <f>E607-F607</f>
        <v>0.96999999999999886</v>
      </c>
    </row>
    <row r="609" spans="2:8" ht="13.5" thickBot="1" x14ac:dyDescent="0.25"/>
    <row r="610" spans="2:8" ht="16.5" thickTop="1" thickBot="1" x14ac:dyDescent="0.3">
      <c r="B610" s="5" t="s">
        <v>60</v>
      </c>
      <c r="E610" s="15">
        <f>12*E582+2*E594</f>
        <v>39486.300000000003</v>
      </c>
    </row>
    <row r="611" spans="2:8" ht="24" thickTop="1" thickBot="1" x14ac:dyDescent="0.25">
      <c r="B611" s="16" t="s">
        <v>23</v>
      </c>
      <c r="E611" s="38"/>
    </row>
    <row r="612" spans="2:8" ht="13.5" thickTop="1" x14ac:dyDescent="0.2">
      <c r="E612" s="38"/>
      <c r="F612" s="39" t="s">
        <v>31</v>
      </c>
      <c r="G612" s="71">
        <f>E615/E610</f>
        <v>0.95987342445354451</v>
      </c>
      <c r="H612" s="41" t="s">
        <v>32</v>
      </c>
    </row>
    <row r="613" spans="2:8" ht="13.5" thickBot="1" x14ac:dyDescent="0.25">
      <c r="E613" s="38"/>
      <c r="F613" s="42">
        <f>E610-E615</f>
        <v>1584.4500000000044</v>
      </c>
      <c r="G613" s="72"/>
      <c r="H613" s="44">
        <f>1-G612</f>
        <v>4.012657554645549E-2</v>
      </c>
    </row>
    <row r="614" spans="2:8" ht="14.25" thickTop="1" thickBot="1" x14ac:dyDescent="0.25">
      <c r="E614" s="38"/>
    </row>
    <row r="615" spans="2:8" ht="16.5" thickTop="1" thickBot="1" x14ac:dyDescent="0.3">
      <c r="B615" s="11" t="s">
        <v>61</v>
      </c>
      <c r="C615" s="11"/>
      <c r="D615" s="11"/>
      <c r="E615" s="45">
        <f>5*E582+7*F582+E594+F594</f>
        <v>37901.85</v>
      </c>
    </row>
    <row r="616" spans="2:8" ht="23.25" thickTop="1" x14ac:dyDescent="0.2">
      <c r="B616" s="16" t="s">
        <v>23</v>
      </c>
    </row>
  </sheetData>
  <dataValidations disablePrompts="1" count="1">
    <dataValidation type="list" allowBlank="1" showInputMessage="1" showErrorMessage="1" sqref="F462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14" max="16383" man="1"/>
    <brk id="5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46"/>
  </sheetPr>
  <dimension ref="A1:K615"/>
  <sheetViews>
    <sheetView topLeftCell="A25" zoomScaleNormal="100" workbookViewId="0">
      <selection activeCell="B46" sqref="B46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9.42578125" bestFit="1" customWidth="1"/>
    <col min="6" max="6" width="23.8554687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A1" s="94"/>
      <c r="B1" s="1" t="s">
        <v>91</v>
      </c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49.59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187.06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634.75</v>
      </c>
      <c r="F14" s="8"/>
    </row>
    <row r="15" spans="1:6" x14ac:dyDescent="0.2">
      <c r="B15" t="s">
        <v>6</v>
      </c>
      <c r="E15" s="8">
        <v>366.22</v>
      </c>
      <c r="F15" s="8"/>
    </row>
    <row r="16" spans="1:6" x14ac:dyDescent="0.2">
      <c r="B16" t="s">
        <v>7</v>
      </c>
      <c r="E16" s="8">
        <v>326.11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3057.33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30.61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634.75</v>
      </c>
      <c r="F27" s="8"/>
    </row>
    <row r="28" spans="2:6" x14ac:dyDescent="0.2">
      <c r="B28" t="s">
        <v>6</v>
      </c>
      <c r="E28" s="8">
        <v>366.22</v>
      </c>
      <c r="F28" s="8"/>
    </row>
    <row r="29" spans="2:6" x14ac:dyDescent="0.2">
      <c r="B29" t="s">
        <v>7</v>
      </c>
      <c r="E29" s="8">
        <v>326.11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SUM(E25:E29)</f>
        <v>2122.08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44.67</v>
      </c>
    </row>
    <row r="35" spans="2:6" x14ac:dyDescent="0.2">
      <c r="B35" t="s">
        <v>14</v>
      </c>
      <c r="E35" s="8">
        <v>107.07</v>
      </c>
    </row>
    <row r="36" spans="2:6" x14ac:dyDescent="0.2">
      <c r="B36" t="s">
        <v>15</v>
      </c>
      <c r="E36" s="8">
        <v>111.7</v>
      </c>
    </row>
    <row r="37" spans="2:6" x14ac:dyDescent="0.2">
      <c r="B37" t="s">
        <v>16</v>
      </c>
      <c r="E37" s="8">
        <v>152.97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65.36</v>
      </c>
    </row>
    <row r="41" spans="2:6" x14ac:dyDescent="0.2">
      <c r="B41" t="s">
        <v>19</v>
      </c>
      <c r="E41" s="8">
        <v>21.81</v>
      </c>
    </row>
    <row r="42" spans="2:6" x14ac:dyDescent="0.2">
      <c r="B42" t="s">
        <v>20</v>
      </c>
      <c r="E42" s="8">
        <v>81.709999999999994</v>
      </c>
    </row>
    <row r="43" spans="2:6" x14ac:dyDescent="0.2">
      <c r="B43" t="s">
        <v>21</v>
      </c>
      <c r="E43" s="8">
        <v>27.27</v>
      </c>
    </row>
    <row r="45" spans="2:6" ht="13.5" thickBot="1" x14ac:dyDescent="0.25"/>
    <row r="46" spans="2:6" ht="16.5" thickTop="1" thickBot="1" x14ac:dyDescent="0.3">
      <c r="B46" s="5" t="s">
        <v>92</v>
      </c>
      <c r="E46" s="15">
        <f>12*E20+2*E31</f>
        <v>40932.119999999995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0" spans="1:9" ht="20.25" x14ac:dyDescent="0.3">
      <c r="A50" s="94"/>
      <c r="B50" s="1" t="s">
        <v>89</v>
      </c>
    </row>
    <row r="52" spans="1:9" x14ac:dyDescent="0.2">
      <c r="B52" s="2" t="s">
        <v>82</v>
      </c>
      <c r="C52" s="78">
        <v>0</v>
      </c>
    </row>
    <row r="53" spans="1:9" x14ac:dyDescent="0.2">
      <c r="B53" s="2"/>
      <c r="C53" s="68"/>
    </row>
    <row r="54" spans="1:9" x14ac:dyDescent="0.2">
      <c r="B54" s="5" t="s">
        <v>83</v>
      </c>
      <c r="C54" s="95">
        <v>0</v>
      </c>
      <c r="D54" s="85"/>
      <c r="E54" s="91"/>
      <c r="F54" s="91"/>
    </row>
    <row r="55" spans="1:9" x14ac:dyDescent="0.2">
      <c r="B55" s="5"/>
      <c r="C55" s="67"/>
      <c r="D55" s="85"/>
      <c r="E55" s="91"/>
      <c r="F55" s="91"/>
    </row>
    <row r="56" spans="1:9" x14ac:dyDescent="0.2">
      <c r="B56" s="5" t="s">
        <v>1</v>
      </c>
      <c r="C56" s="67">
        <v>48.38</v>
      </c>
      <c r="D56" s="85"/>
      <c r="E56" s="91"/>
      <c r="F56" s="91"/>
    </row>
    <row r="57" spans="1:9" x14ac:dyDescent="0.2">
      <c r="B57" s="5"/>
      <c r="C57" s="67"/>
      <c r="D57" s="85"/>
      <c r="E57" s="91"/>
      <c r="F57" s="91"/>
    </row>
    <row r="58" spans="1:9" x14ac:dyDescent="0.2">
      <c r="B58" s="5" t="s">
        <v>84</v>
      </c>
      <c r="C58" s="67">
        <v>182.5</v>
      </c>
      <c r="D58" s="85"/>
      <c r="E58" s="91"/>
      <c r="F58" s="91"/>
    </row>
    <row r="59" spans="1:9" x14ac:dyDescent="0.2">
      <c r="B59" s="2"/>
    </row>
    <row r="60" spans="1:9" x14ac:dyDescent="0.2">
      <c r="B60" s="7" t="s">
        <v>2</v>
      </c>
    </row>
    <row r="61" spans="1:9" x14ac:dyDescent="0.2">
      <c r="B61" t="s">
        <v>3</v>
      </c>
      <c r="E61" s="8">
        <v>1256.8900000000001</v>
      </c>
      <c r="F61" s="8"/>
    </row>
    <row r="62" spans="1:9" x14ac:dyDescent="0.2">
      <c r="B62" t="s">
        <v>4</v>
      </c>
      <c r="E62" s="8">
        <f>C52*C56</f>
        <v>0</v>
      </c>
      <c r="F62" s="8"/>
    </row>
    <row r="63" spans="1:9" x14ac:dyDescent="0.2">
      <c r="B63" t="s">
        <v>5</v>
      </c>
      <c r="E63" s="8">
        <v>619.27</v>
      </c>
      <c r="F63" s="8"/>
    </row>
    <row r="64" spans="1:9" x14ac:dyDescent="0.2">
      <c r="B64" t="s">
        <v>6</v>
      </c>
      <c r="E64" s="8">
        <v>357.29</v>
      </c>
      <c r="F64" s="8"/>
    </row>
    <row r="65" spans="2:6" x14ac:dyDescent="0.2">
      <c r="B65" t="s">
        <v>7</v>
      </c>
      <c r="E65" s="8">
        <v>318.16000000000003</v>
      </c>
      <c r="F65" s="8"/>
    </row>
    <row r="66" spans="2:6" x14ac:dyDescent="0.2">
      <c r="B66" t="s">
        <v>8</v>
      </c>
      <c r="E66" s="8">
        <v>24.5</v>
      </c>
      <c r="F66" s="8"/>
    </row>
    <row r="67" spans="2:6" x14ac:dyDescent="0.2">
      <c r="B67" t="s">
        <v>9</v>
      </c>
      <c r="E67" s="8">
        <v>406.66</v>
      </c>
      <c r="F67" s="8"/>
    </row>
    <row r="68" spans="2:6" x14ac:dyDescent="0.2">
      <c r="B68" t="s">
        <v>85</v>
      </c>
      <c r="E68" s="8">
        <f>C54*C58</f>
        <v>0</v>
      </c>
      <c r="F68" s="8"/>
    </row>
    <row r="69" spans="2:6" ht="15" x14ac:dyDescent="0.25">
      <c r="B69" s="9"/>
      <c r="E69" s="96">
        <f>SUM(E61:E68)</f>
        <v>2982.77</v>
      </c>
      <c r="F69" s="96"/>
    </row>
    <row r="71" spans="2:6" x14ac:dyDescent="0.2">
      <c r="B71" s="7" t="s">
        <v>10</v>
      </c>
    </row>
    <row r="72" spans="2:6" x14ac:dyDescent="0.2">
      <c r="B72" s="11" t="s">
        <v>11</v>
      </c>
      <c r="C72" s="69">
        <v>29.86</v>
      </c>
      <c r="D72" s="86"/>
    </row>
    <row r="73" spans="2:6" x14ac:dyDescent="0.2">
      <c r="B73" s="20"/>
    </row>
    <row r="74" spans="2:6" x14ac:dyDescent="0.2">
      <c r="B74" t="s">
        <v>3</v>
      </c>
      <c r="E74" s="8">
        <v>775.61</v>
      </c>
      <c r="F74" s="8"/>
    </row>
    <row r="75" spans="2:6" x14ac:dyDescent="0.2">
      <c r="B75" t="s">
        <v>4</v>
      </c>
      <c r="E75" s="8">
        <f>C52*C72</f>
        <v>0</v>
      </c>
      <c r="F75" s="8"/>
    </row>
    <row r="76" spans="2:6" x14ac:dyDescent="0.2">
      <c r="B76" t="s">
        <v>5</v>
      </c>
      <c r="E76" s="8">
        <v>619.27</v>
      </c>
      <c r="F76" s="8"/>
    </row>
    <row r="77" spans="2:6" x14ac:dyDescent="0.2">
      <c r="B77" t="s">
        <v>6</v>
      </c>
      <c r="E77" s="8">
        <v>357.29</v>
      </c>
      <c r="F77" s="8"/>
    </row>
    <row r="78" spans="2:6" x14ac:dyDescent="0.2">
      <c r="B78" t="s">
        <v>7</v>
      </c>
      <c r="E78" s="8">
        <v>318.16000000000003</v>
      </c>
      <c r="F78" s="8"/>
    </row>
    <row r="79" spans="2:6" x14ac:dyDescent="0.2">
      <c r="B79" t="s">
        <v>86</v>
      </c>
      <c r="E79" s="8">
        <f>C54*C58</f>
        <v>0</v>
      </c>
      <c r="F79" s="8"/>
    </row>
    <row r="80" spans="2:6" ht="15" x14ac:dyDescent="0.25">
      <c r="B80" s="9"/>
      <c r="E80" s="28">
        <f>SUM(E74:E78)</f>
        <v>2070.33</v>
      </c>
      <c r="F80" s="28"/>
    </row>
    <row r="82" spans="2:6" x14ac:dyDescent="0.2">
      <c r="B82" s="14" t="s">
        <v>12</v>
      </c>
    </row>
    <row r="83" spans="2:6" x14ac:dyDescent="0.2">
      <c r="B83" t="s">
        <v>13</v>
      </c>
      <c r="E83" s="8">
        <v>43.58</v>
      </c>
    </row>
    <row r="84" spans="2:6" x14ac:dyDescent="0.2">
      <c r="B84" t="s">
        <v>14</v>
      </c>
      <c r="E84" s="8">
        <v>104.46</v>
      </c>
    </row>
    <row r="85" spans="2:6" x14ac:dyDescent="0.2">
      <c r="B85" t="s">
        <v>15</v>
      </c>
      <c r="E85" s="8">
        <v>108.98</v>
      </c>
    </row>
    <row r="86" spans="2:6" x14ac:dyDescent="0.2">
      <c r="B86" t="s">
        <v>16</v>
      </c>
      <c r="E86" s="8">
        <v>149.24</v>
      </c>
    </row>
    <row r="88" spans="2:6" x14ac:dyDescent="0.2">
      <c r="B88" s="14" t="s">
        <v>17</v>
      </c>
    </row>
    <row r="89" spans="2:6" x14ac:dyDescent="0.2">
      <c r="B89" t="s">
        <v>18</v>
      </c>
      <c r="E89" s="8">
        <v>63.77</v>
      </c>
    </row>
    <row r="90" spans="2:6" x14ac:dyDescent="0.2">
      <c r="B90" t="s">
        <v>19</v>
      </c>
      <c r="E90" s="8">
        <v>21.28</v>
      </c>
    </row>
    <row r="91" spans="2:6" x14ac:dyDescent="0.2">
      <c r="B91" t="s">
        <v>20</v>
      </c>
      <c r="E91" s="8">
        <v>79.72</v>
      </c>
    </row>
    <row r="92" spans="2:6" x14ac:dyDescent="0.2">
      <c r="B92" t="s">
        <v>21</v>
      </c>
      <c r="E92" s="8">
        <v>26.6</v>
      </c>
    </row>
    <row r="94" spans="2:6" ht="13.5" thickBot="1" x14ac:dyDescent="0.25"/>
    <row r="95" spans="2:6" ht="16.5" thickTop="1" thickBot="1" x14ac:dyDescent="0.3">
      <c r="B95" s="5" t="s">
        <v>90</v>
      </c>
      <c r="E95" s="15">
        <f>12*E69+2*E80</f>
        <v>39933.899999999994</v>
      </c>
      <c r="F95" s="97"/>
    </row>
    <row r="96" spans="2:6" ht="23.25" thickTop="1" x14ac:dyDescent="0.2">
      <c r="B96" s="98" t="s">
        <v>88</v>
      </c>
    </row>
    <row r="98" spans="1:9" x14ac:dyDescent="0.2">
      <c r="B98" s="17"/>
      <c r="C98" s="17"/>
      <c r="D98" s="17"/>
      <c r="E98" s="17"/>
      <c r="F98" s="17"/>
      <c r="G98" s="17"/>
      <c r="H98" s="17"/>
      <c r="I98" s="17"/>
    </row>
    <row r="101" spans="1:9" ht="20.25" x14ac:dyDescent="0.3">
      <c r="A101" s="94"/>
      <c r="B101" s="1" t="s">
        <v>81</v>
      </c>
    </row>
    <row r="103" spans="1:9" x14ac:dyDescent="0.2">
      <c r="B103" s="2" t="s">
        <v>82</v>
      </c>
      <c r="C103" s="78">
        <v>0</v>
      </c>
    </row>
    <row r="104" spans="1:9" x14ac:dyDescent="0.2">
      <c r="B104" s="2"/>
      <c r="C104" s="68"/>
    </row>
    <row r="105" spans="1:9" x14ac:dyDescent="0.2">
      <c r="B105" s="5" t="s">
        <v>83</v>
      </c>
      <c r="C105" s="95">
        <v>0</v>
      </c>
      <c r="D105" s="85"/>
      <c r="E105" s="91"/>
      <c r="F105" s="91"/>
    </row>
    <row r="106" spans="1:9" x14ac:dyDescent="0.2">
      <c r="B106" s="5"/>
      <c r="C106" s="67"/>
      <c r="D106" s="85"/>
      <c r="E106" s="91"/>
      <c r="F106" s="91"/>
    </row>
    <row r="107" spans="1:9" x14ac:dyDescent="0.2">
      <c r="B107" s="5" t="s">
        <v>1</v>
      </c>
      <c r="C107" s="67">
        <v>47.67</v>
      </c>
      <c r="D107" s="85"/>
      <c r="E107" s="91"/>
      <c r="F107" s="91"/>
    </row>
    <row r="108" spans="1:9" x14ac:dyDescent="0.2">
      <c r="B108" s="5"/>
      <c r="C108" s="67"/>
      <c r="D108" s="85"/>
      <c r="E108" s="91"/>
      <c r="F108" s="91"/>
    </row>
    <row r="109" spans="1:9" x14ac:dyDescent="0.2">
      <c r="B109" s="5" t="s">
        <v>84</v>
      </c>
      <c r="C109" s="67">
        <v>179.86</v>
      </c>
      <c r="D109" s="85"/>
      <c r="E109" s="91"/>
      <c r="F109" s="91"/>
    </row>
    <row r="110" spans="1:9" x14ac:dyDescent="0.2">
      <c r="B110" s="2"/>
    </row>
    <row r="111" spans="1:9" x14ac:dyDescent="0.2">
      <c r="B111" s="7" t="s">
        <v>2</v>
      </c>
    </row>
    <row r="112" spans="1:9" x14ac:dyDescent="0.2">
      <c r="B112" t="s">
        <v>3</v>
      </c>
      <c r="E112" s="8">
        <v>1238.68</v>
      </c>
      <c r="F112" s="8"/>
    </row>
    <row r="113" spans="2:6" x14ac:dyDescent="0.2">
      <c r="B113" t="s">
        <v>4</v>
      </c>
      <c r="E113" s="8">
        <f>C103*C107</f>
        <v>0</v>
      </c>
      <c r="F113" s="8"/>
    </row>
    <row r="114" spans="2:6" x14ac:dyDescent="0.2">
      <c r="B114" t="s">
        <v>5</v>
      </c>
      <c r="E114" s="8">
        <v>610.29999999999995</v>
      </c>
      <c r="F114" s="8"/>
    </row>
    <row r="115" spans="2:6" x14ac:dyDescent="0.2">
      <c r="B115" t="s">
        <v>6</v>
      </c>
      <c r="E115" s="8">
        <v>341.25</v>
      </c>
      <c r="F115" s="8"/>
    </row>
    <row r="116" spans="2:6" x14ac:dyDescent="0.2">
      <c r="B116" t="s">
        <v>7</v>
      </c>
      <c r="E116" s="8">
        <v>313.55</v>
      </c>
      <c r="F116" s="8"/>
    </row>
    <row r="117" spans="2:6" x14ac:dyDescent="0.2">
      <c r="B117" t="s">
        <v>8</v>
      </c>
      <c r="E117" s="8">
        <v>24.14</v>
      </c>
      <c r="F117" s="8"/>
    </row>
    <row r="118" spans="2:6" x14ac:dyDescent="0.2">
      <c r="B118" t="s">
        <v>9</v>
      </c>
      <c r="E118" s="8">
        <v>400.77</v>
      </c>
      <c r="F118" s="8"/>
    </row>
    <row r="119" spans="2:6" x14ac:dyDescent="0.2">
      <c r="B119" t="s">
        <v>85</v>
      </c>
      <c r="E119" s="8">
        <f>C105*C109</f>
        <v>0</v>
      </c>
      <c r="F119" s="8"/>
    </row>
    <row r="120" spans="2:6" ht="15" x14ac:dyDescent="0.25">
      <c r="B120" s="9"/>
      <c r="E120" s="96">
        <f>SUM(E112:E119)</f>
        <v>2928.69</v>
      </c>
      <c r="F120" s="96"/>
    </row>
    <row r="122" spans="2:6" x14ac:dyDescent="0.2">
      <c r="B122" s="7" t="s">
        <v>10</v>
      </c>
    </row>
    <row r="123" spans="2:6" x14ac:dyDescent="0.2">
      <c r="B123" s="11" t="s">
        <v>11</v>
      </c>
      <c r="C123" s="69">
        <v>29.43</v>
      </c>
      <c r="D123" s="86"/>
    </row>
    <row r="124" spans="2:6" x14ac:dyDescent="0.2">
      <c r="B124" s="20"/>
    </row>
    <row r="125" spans="2:6" x14ac:dyDescent="0.2">
      <c r="B125" t="s">
        <v>3</v>
      </c>
      <c r="E125" s="8">
        <v>764.37</v>
      </c>
      <c r="F125" s="8"/>
    </row>
    <row r="126" spans="2:6" x14ac:dyDescent="0.2">
      <c r="B126" t="s">
        <v>4</v>
      </c>
      <c r="E126" s="8">
        <f>C103*C123</f>
        <v>0</v>
      </c>
      <c r="F126" s="8"/>
    </row>
    <row r="127" spans="2:6" x14ac:dyDescent="0.2">
      <c r="B127" t="s">
        <v>5</v>
      </c>
      <c r="E127" s="8">
        <v>610.29999999999995</v>
      </c>
      <c r="F127" s="8"/>
    </row>
    <row r="128" spans="2:6" x14ac:dyDescent="0.2">
      <c r="B128" t="s">
        <v>6</v>
      </c>
      <c r="E128" s="8">
        <v>341.25</v>
      </c>
      <c r="F128" s="8"/>
    </row>
    <row r="129" spans="2:6" x14ac:dyDescent="0.2">
      <c r="B129" t="s">
        <v>7</v>
      </c>
      <c r="E129" s="8">
        <v>313.55</v>
      </c>
      <c r="F129" s="8"/>
    </row>
    <row r="130" spans="2:6" x14ac:dyDescent="0.2">
      <c r="B130" t="s">
        <v>86</v>
      </c>
      <c r="E130" s="8">
        <f>C105*C109</f>
        <v>0</v>
      </c>
      <c r="F130" s="8"/>
    </row>
    <row r="131" spans="2:6" ht="15" x14ac:dyDescent="0.25">
      <c r="B131" s="9"/>
      <c r="E131" s="28">
        <f>SUM(E125:E129)</f>
        <v>2029.47</v>
      </c>
      <c r="F131" s="28"/>
    </row>
    <row r="133" spans="2:6" x14ac:dyDescent="0.2">
      <c r="B133" s="14" t="s">
        <v>12</v>
      </c>
    </row>
    <row r="134" spans="2:6" x14ac:dyDescent="0.2">
      <c r="B134" t="s">
        <v>13</v>
      </c>
      <c r="E134" s="8">
        <v>42.95</v>
      </c>
    </row>
    <row r="135" spans="2:6" x14ac:dyDescent="0.2">
      <c r="B135" t="s">
        <v>14</v>
      </c>
      <c r="E135" s="8">
        <v>102.95</v>
      </c>
    </row>
    <row r="136" spans="2:6" x14ac:dyDescent="0.2">
      <c r="B136" t="s">
        <v>15</v>
      </c>
      <c r="E136" s="8">
        <v>107.4</v>
      </c>
    </row>
    <row r="137" spans="2:6" x14ac:dyDescent="0.2">
      <c r="B137" t="s">
        <v>16</v>
      </c>
      <c r="E137" s="8">
        <v>147.07</v>
      </c>
    </row>
    <row r="139" spans="2:6" x14ac:dyDescent="0.2">
      <c r="B139" s="14" t="s">
        <v>17</v>
      </c>
    </row>
    <row r="140" spans="2:6" x14ac:dyDescent="0.2">
      <c r="B140" t="s">
        <v>18</v>
      </c>
      <c r="E140" s="8">
        <v>62.84</v>
      </c>
    </row>
    <row r="141" spans="2:6" x14ac:dyDescent="0.2">
      <c r="B141" t="s">
        <v>19</v>
      </c>
      <c r="E141" s="8">
        <v>20.97</v>
      </c>
    </row>
    <row r="142" spans="2:6" x14ac:dyDescent="0.2">
      <c r="B142" t="s">
        <v>20</v>
      </c>
      <c r="E142" s="8">
        <v>78.56</v>
      </c>
    </row>
    <row r="143" spans="2:6" x14ac:dyDescent="0.2">
      <c r="B143" t="s">
        <v>21</v>
      </c>
      <c r="E143" s="8">
        <v>26.21</v>
      </c>
    </row>
    <row r="145" spans="2:9" ht="13.5" thickBot="1" x14ac:dyDescent="0.25"/>
    <row r="146" spans="2:9" ht="16.5" thickTop="1" thickBot="1" x14ac:dyDescent="0.3">
      <c r="B146" s="5" t="s">
        <v>87</v>
      </c>
      <c r="E146" s="15">
        <f>12*E120+2*E131</f>
        <v>39203.22</v>
      </c>
      <c r="F146" s="97"/>
    </row>
    <row r="147" spans="2:9" ht="23.25" thickTop="1" x14ac:dyDescent="0.2">
      <c r="B147" s="98" t="s">
        <v>88</v>
      </c>
    </row>
    <row r="149" spans="2:9" x14ac:dyDescent="0.2">
      <c r="B149" s="17"/>
      <c r="C149" s="17"/>
      <c r="D149" s="17"/>
      <c r="E149" s="17"/>
      <c r="F149" s="17"/>
      <c r="G149" s="17"/>
      <c r="H149" s="17"/>
      <c r="I149" s="17"/>
    </row>
    <row r="151" spans="2:9" ht="22.5" customHeight="1" x14ac:dyDescent="0.3">
      <c r="B151" s="81" t="s">
        <v>79</v>
      </c>
      <c r="C151" s="82"/>
    </row>
    <row r="153" spans="2:9" x14ac:dyDescent="0.2">
      <c r="B153" s="2" t="s">
        <v>0</v>
      </c>
      <c r="C153" s="3">
        <v>0</v>
      </c>
    </row>
    <row r="154" spans="2:9" x14ac:dyDescent="0.2">
      <c r="B154" s="2"/>
      <c r="C154" s="4"/>
    </row>
    <row r="155" spans="2:9" x14ac:dyDescent="0.2">
      <c r="B155" s="5" t="s">
        <v>1</v>
      </c>
      <c r="C155" s="67">
        <v>46.74</v>
      </c>
      <c r="D155" s="85"/>
      <c r="E155" s="91"/>
      <c r="F155" s="91"/>
    </row>
    <row r="156" spans="2:9" x14ac:dyDescent="0.2">
      <c r="B156" s="2"/>
    </row>
    <row r="157" spans="2:9" x14ac:dyDescent="0.2">
      <c r="B157" s="7" t="s">
        <v>2</v>
      </c>
    </row>
    <row r="158" spans="2:9" x14ac:dyDescent="0.2">
      <c r="B158" t="s">
        <v>3</v>
      </c>
      <c r="E158" s="8">
        <v>1214.3900000000001</v>
      </c>
      <c r="F158" s="8"/>
    </row>
    <row r="159" spans="2:9" x14ac:dyDescent="0.2">
      <c r="B159" t="s">
        <v>4</v>
      </c>
      <c r="E159" s="8">
        <f>C153*C155</f>
        <v>0</v>
      </c>
    </row>
    <row r="160" spans="2:9" x14ac:dyDescent="0.2">
      <c r="B160" t="s">
        <v>5</v>
      </c>
      <c r="E160" s="8">
        <v>598.33000000000004</v>
      </c>
    </row>
    <row r="161" spans="2:5" x14ac:dyDescent="0.2">
      <c r="B161" t="s">
        <v>6</v>
      </c>
      <c r="E161" s="8">
        <v>334.56</v>
      </c>
    </row>
    <row r="162" spans="2:5" x14ac:dyDescent="0.2">
      <c r="B162" t="s">
        <v>7</v>
      </c>
      <c r="E162" s="8">
        <v>307.39999999999998</v>
      </c>
    </row>
    <row r="163" spans="2:5" x14ac:dyDescent="0.2">
      <c r="B163" t="s">
        <v>8</v>
      </c>
      <c r="E163" s="8">
        <v>23.67</v>
      </c>
    </row>
    <row r="164" spans="2:5" x14ac:dyDescent="0.2">
      <c r="B164" t="s">
        <v>9</v>
      </c>
      <c r="E164" s="8">
        <v>392.91</v>
      </c>
    </row>
    <row r="165" spans="2:5" ht="14.25" x14ac:dyDescent="0.2">
      <c r="B165" s="9"/>
      <c r="E165" s="10">
        <f>SUM(E158:E164)</f>
        <v>2871.26</v>
      </c>
    </row>
    <row r="167" spans="2:5" x14ac:dyDescent="0.2">
      <c r="B167" s="7" t="s">
        <v>10</v>
      </c>
    </row>
    <row r="168" spans="2:5" x14ac:dyDescent="0.2">
      <c r="B168" s="11" t="s">
        <v>11</v>
      </c>
      <c r="C168" s="69">
        <v>28.85</v>
      </c>
      <c r="D168" s="86"/>
    </row>
    <row r="170" spans="2:5" x14ac:dyDescent="0.2">
      <c r="B170" t="s">
        <v>3</v>
      </c>
      <c r="E170" s="8">
        <v>749.38</v>
      </c>
    </row>
    <row r="171" spans="2:5" x14ac:dyDescent="0.2">
      <c r="B171" t="s">
        <v>4</v>
      </c>
      <c r="E171" s="8">
        <f>C153*C168</f>
        <v>0</v>
      </c>
    </row>
    <row r="172" spans="2:5" x14ac:dyDescent="0.2">
      <c r="B172" t="s">
        <v>5</v>
      </c>
      <c r="E172" s="8">
        <v>598.33000000000004</v>
      </c>
    </row>
    <row r="173" spans="2:5" x14ac:dyDescent="0.2">
      <c r="B173" t="s">
        <v>6</v>
      </c>
      <c r="E173" s="8">
        <v>334.56</v>
      </c>
    </row>
    <row r="174" spans="2:5" x14ac:dyDescent="0.2">
      <c r="B174" t="s">
        <v>7</v>
      </c>
      <c r="E174" s="8">
        <v>307.39999999999998</v>
      </c>
    </row>
    <row r="175" spans="2:5" ht="14.25" x14ac:dyDescent="0.2">
      <c r="B175" s="9"/>
      <c r="E175" s="13">
        <f>SUM(E170:E174)</f>
        <v>1989.67</v>
      </c>
    </row>
    <row r="177" spans="2:9" x14ac:dyDescent="0.2">
      <c r="B177" s="14" t="s">
        <v>12</v>
      </c>
    </row>
    <row r="178" spans="2:9" x14ac:dyDescent="0.2">
      <c r="B178" t="s">
        <v>13</v>
      </c>
      <c r="E178" s="8">
        <v>42.11</v>
      </c>
    </row>
    <row r="179" spans="2:9" x14ac:dyDescent="0.2">
      <c r="B179" t="s">
        <v>14</v>
      </c>
      <c r="E179" s="8">
        <v>100.93</v>
      </c>
    </row>
    <row r="180" spans="2:9" x14ac:dyDescent="0.2">
      <c r="B180" t="s">
        <v>15</v>
      </c>
      <c r="E180" s="8">
        <v>105.29</v>
      </c>
    </row>
    <row r="181" spans="2:9" x14ac:dyDescent="0.2">
      <c r="B181" t="s">
        <v>16</v>
      </c>
      <c r="E181" s="8">
        <v>144.19</v>
      </c>
    </row>
    <row r="183" spans="2:9" x14ac:dyDescent="0.2">
      <c r="B183" s="14" t="s">
        <v>17</v>
      </c>
    </row>
    <row r="184" spans="2:9" x14ac:dyDescent="0.2">
      <c r="B184" t="s">
        <v>18</v>
      </c>
      <c r="E184" s="8">
        <v>61.61</v>
      </c>
    </row>
    <row r="185" spans="2:9" x14ac:dyDescent="0.2">
      <c r="B185" t="s">
        <v>19</v>
      </c>
      <c r="E185" s="8">
        <v>20.56</v>
      </c>
    </row>
    <row r="186" spans="2:9" x14ac:dyDescent="0.2">
      <c r="B186" t="s">
        <v>20</v>
      </c>
      <c r="E186" s="8">
        <v>77.02</v>
      </c>
    </row>
    <row r="187" spans="2:9" x14ac:dyDescent="0.2">
      <c r="B187" t="s">
        <v>21</v>
      </c>
      <c r="E187" s="8">
        <v>25.7</v>
      </c>
    </row>
    <row r="188" spans="2:9" ht="13.5" thickBot="1" x14ac:dyDescent="0.25"/>
    <row r="189" spans="2:9" ht="16.5" thickTop="1" thickBot="1" x14ac:dyDescent="0.3">
      <c r="B189" s="5" t="s">
        <v>80</v>
      </c>
      <c r="E189" s="15">
        <f>12*E165+2*E175</f>
        <v>38434.460000000006</v>
      </c>
    </row>
    <row r="190" spans="2:9" ht="23.25" thickTop="1" x14ac:dyDescent="0.2">
      <c r="B190" s="16" t="s">
        <v>23</v>
      </c>
    </row>
    <row r="192" spans="2:9" x14ac:dyDescent="0.2">
      <c r="B192" s="17"/>
      <c r="C192" s="17"/>
      <c r="D192" s="17"/>
      <c r="E192" s="17"/>
      <c r="F192" s="17"/>
      <c r="G192" s="17"/>
      <c r="H192" s="17"/>
      <c r="I192" s="17"/>
    </row>
    <row r="193" spans="2:9" x14ac:dyDescent="0.2">
      <c r="B193" s="93"/>
      <c r="C193" s="93"/>
      <c r="D193" s="93"/>
      <c r="E193" s="93"/>
      <c r="F193" s="93"/>
      <c r="G193" s="93"/>
      <c r="H193" s="93"/>
      <c r="I193" s="93"/>
    </row>
    <row r="194" spans="2:9" ht="22.5" customHeight="1" x14ac:dyDescent="0.3">
      <c r="B194" s="81" t="s">
        <v>77</v>
      </c>
      <c r="C194" s="82"/>
    </row>
    <row r="196" spans="2:9" x14ac:dyDescent="0.2">
      <c r="B196" s="2" t="s">
        <v>0</v>
      </c>
      <c r="C196" s="3">
        <v>0</v>
      </c>
    </row>
    <row r="197" spans="2:9" x14ac:dyDescent="0.2">
      <c r="B197" s="2"/>
      <c r="C197" s="4"/>
    </row>
    <row r="198" spans="2:9" x14ac:dyDescent="0.2">
      <c r="B198" s="5" t="s">
        <v>1</v>
      </c>
      <c r="C198" s="67">
        <v>46.32</v>
      </c>
      <c r="D198" s="85"/>
      <c r="E198" s="91"/>
      <c r="F198" s="91"/>
    </row>
    <row r="199" spans="2:9" x14ac:dyDescent="0.2">
      <c r="B199" s="2"/>
    </row>
    <row r="200" spans="2:9" x14ac:dyDescent="0.2">
      <c r="B200" s="7" t="s">
        <v>2</v>
      </c>
    </row>
    <row r="201" spans="2:9" x14ac:dyDescent="0.2">
      <c r="B201" t="s">
        <v>3</v>
      </c>
      <c r="E201" s="8">
        <v>1203.56</v>
      </c>
      <c r="F201" s="8"/>
    </row>
    <row r="202" spans="2:9" x14ac:dyDescent="0.2">
      <c r="B202" t="s">
        <v>4</v>
      </c>
      <c r="E202" s="8">
        <f>C196*C198</f>
        <v>0</v>
      </c>
    </row>
    <row r="203" spans="2:9" x14ac:dyDescent="0.2">
      <c r="B203" t="s">
        <v>5</v>
      </c>
      <c r="E203" s="8">
        <v>592.99</v>
      </c>
    </row>
    <row r="204" spans="2:9" x14ac:dyDescent="0.2">
      <c r="B204" t="s">
        <v>6</v>
      </c>
      <c r="E204" s="8">
        <v>331.58</v>
      </c>
    </row>
    <row r="205" spans="2:9" x14ac:dyDescent="0.2">
      <c r="B205" t="s">
        <v>7</v>
      </c>
      <c r="E205" s="8">
        <v>304.65999999999997</v>
      </c>
    </row>
    <row r="206" spans="2:9" x14ac:dyDescent="0.2">
      <c r="B206" t="s">
        <v>8</v>
      </c>
      <c r="E206" s="8">
        <v>23.46</v>
      </c>
    </row>
    <row r="207" spans="2:9" x14ac:dyDescent="0.2">
      <c r="B207" t="s">
        <v>9</v>
      </c>
      <c r="E207" s="8">
        <v>389.40999999999997</v>
      </c>
    </row>
    <row r="208" spans="2:9" ht="14.25" x14ac:dyDescent="0.2">
      <c r="B208" s="9"/>
      <c r="E208" s="10">
        <f>SUM(E201:E207)</f>
        <v>2845.66</v>
      </c>
    </row>
    <row r="210" spans="2:5" x14ac:dyDescent="0.2">
      <c r="B210" s="7" t="s">
        <v>10</v>
      </c>
    </row>
    <row r="211" spans="2:5" x14ac:dyDescent="0.2">
      <c r="B211" s="11" t="s">
        <v>11</v>
      </c>
      <c r="C211" s="69">
        <v>28.59</v>
      </c>
      <c r="D211" s="86"/>
    </row>
    <row r="213" spans="2:5" x14ac:dyDescent="0.2">
      <c r="B213" t="s">
        <v>3</v>
      </c>
      <c r="E213" s="8">
        <v>742.7</v>
      </c>
    </row>
    <row r="214" spans="2:5" x14ac:dyDescent="0.2">
      <c r="B214" t="s">
        <v>4</v>
      </c>
      <c r="E214" s="8">
        <f>C196*C211</f>
        <v>0</v>
      </c>
    </row>
    <row r="215" spans="2:5" x14ac:dyDescent="0.2">
      <c r="B215" t="s">
        <v>5</v>
      </c>
      <c r="E215" s="8">
        <v>592.99</v>
      </c>
    </row>
    <row r="216" spans="2:5" x14ac:dyDescent="0.2">
      <c r="B216" t="s">
        <v>6</v>
      </c>
      <c r="E216" s="8">
        <v>331.58</v>
      </c>
    </row>
    <row r="217" spans="2:5" x14ac:dyDescent="0.2">
      <c r="B217" t="s">
        <v>7</v>
      </c>
      <c r="E217" s="8">
        <v>304.65999999999997</v>
      </c>
    </row>
    <row r="218" spans="2:5" ht="14.25" x14ac:dyDescent="0.2">
      <c r="B218" s="9"/>
      <c r="E218" s="13">
        <f>SUM(E213:E217)</f>
        <v>1971.9299999999998</v>
      </c>
    </row>
    <row r="220" spans="2:5" x14ac:dyDescent="0.2">
      <c r="B220" s="14" t="s">
        <v>12</v>
      </c>
    </row>
    <row r="221" spans="2:5" x14ac:dyDescent="0.2">
      <c r="B221" t="s">
        <v>13</v>
      </c>
      <c r="E221" s="8">
        <v>41.73</v>
      </c>
    </row>
    <row r="222" spans="2:5" x14ac:dyDescent="0.2">
      <c r="B222" t="s">
        <v>14</v>
      </c>
      <c r="E222" s="8">
        <v>100.03</v>
      </c>
    </row>
    <row r="223" spans="2:5" x14ac:dyDescent="0.2">
      <c r="B223" t="s">
        <v>15</v>
      </c>
      <c r="E223" s="8">
        <v>104.35000000000001</v>
      </c>
    </row>
    <row r="224" spans="2:5" x14ac:dyDescent="0.2">
      <c r="B224" t="s">
        <v>16</v>
      </c>
      <c r="E224" s="8">
        <v>142.89999999999998</v>
      </c>
    </row>
    <row r="226" spans="2:9" x14ac:dyDescent="0.2">
      <c r="B226" s="14" t="s">
        <v>17</v>
      </c>
    </row>
    <row r="227" spans="2:9" x14ac:dyDescent="0.2">
      <c r="B227" t="s">
        <v>18</v>
      </c>
      <c r="E227" s="8">
        <v>61.059999999999995</v>
      </c>
    </row>
    <row r="228" spans="2:9" x14ac:dyDescent="0.2">
      <c r="B228" t="s">
        <v>19</v>
      </c>
      <c r="E228" s="8">
        <v>20.380000000000003</v>
      </c>
    </row>
    <row r="229" spans="2:9" x14ac:dyDescent="0.2">
      <c r="B229" t="s">
        <v>20</v>
      </c>
      <c r="E229" s="8">
        <v>76.33</v>
      </c>
    </row>
    <row r="230" spans="2:9" x14ac:dyDescent="0.2">
      <c r="B230" t="s">
        <v>21</v>
      </c>
      <c r="E230" s="8">
        <v>25.470000000000002</v>
      </c>
    </row>
    <row r="231" spans="2:9" ht="13.5" thickBot="1" x14ac:dyDescent="0.25"/>
    <row r="232" spans="2:9" ht="16.5" thickTop="1" thickBot="1" x14ac:dyDescent="0.3">
      <c r="B232" s="5" t="s">
        <v>78</v>
      </c>
      <c r="E232" s="15">
        <f>12*E208+2*E218</f>
        <v>38091.78</v>
      </c>
    </row>
    <row r="233" spans="2:9" ht="23.25" thickTop="1" x14ac:dyDescent="0.2">
      <c r="B233" s="16" t="s">
        <v>23</v>
      </c>
    </row>
    <row r="235" spans="2:9" x14ac:dyDescent="0.2">
      <c r="B235" s="17"/>
      <c r="C235" s="17"/>
      <c r="D235" s="17"/>
      <c r="E235" s="17"/>
      <c r="F235" s="17"/>
      <c r="G235" s="17"/>
      <c r="H235" s="17"/>
      <c r="I235" s="17"/>
    </row>
    <row r="240" spans="2:9" ht="22.5" customHeight="1" x14ac:dyDescent="0.3">
      <c r="B240" s="81" t="s">
        <v>75</v>
      </c>
      <c r="C240" s="82"/>
    </row>
    <row r="242" spans="2:6" x14ac:dyDescent="0.2">
      <c r="B242" s="2" t="s">
        <v>0</v>
      </c>
      <c r="C242" s="3">
        <v>7</v>
      </c>
      <c r="E242" s="84" t="s">
        <v>74</v>
      </c>
      <c r="F242" s="84" t="s">
        <v>73</v>
      </c>
    </row>
    <row r="243" spans="2:6" x14ac:dyDescent="0.2">
      <c r="B243" s="2"/>
      <c r="C243" s="4"/>
    </row>
    <row r="244" spans="2:6" x14ac:dyDescent="0.2">
      <c r="B244" s="5" t="s">
        <v>1</v>
      </c>
      <c r="C244" s="6">
        <v>45.29</v>
      </c>
      <c r="D244" s="85">
        <v>45.41</v>
      </c>
    </row>
    <row r="245" spans="2:6" x14ac:dyDescent="0.2">
      <c r="B245" s="2"/>
    </row>
    <row r="246" spans="2:6" x14ac:dyDescent="0.2">
      <c r="B246" s="7" t="s">
        <v>2</v>
      </c>
    </row>
    <row r="247" spans="2:6" x14ac:dyDescent="0.2">
      <c r="B247" t="s">
        <v>3</v>
      </c>
      <c r="E247" s="8">
        <v>1177.08</v>
      </c>
      <c r="F247" s="8">
        <v>1179.96</v>
      </c>
    </row>
    <row r="248" spans="2:6" x14ac:dyDescent="0.2">
      <c r="B248" t="s">
        <v>4</v>
      </c>
      <c r="E248" s="8">
        <f>C242*C244</f>
        <v>317.02999999999997</v>
      </c>
      <c r="F248" s="8">
        <f>C242*D244</f>
        <v>317.87</v>
      </c>
    </row>
    <row r="249" spans="2:6" x14ac:dyDescent="0.2">
      <c r="B249" t="s">
        <v>5</v>
      </c>
      <c r="E249" s="8">
        <v>579.93999999999994</v>
      </c>
      <c r="F249" s="8">
        <v>581.36</v>
      </c>
    </row>
    <row r="250" spans="2:6" x14ac:dyDescent="0.2">
      <c r="B250" t="s">
        <v>6</v>
      </c>
      <c r="E250" s="8">
        <v>324.27999999999997</v>
      </c>
      <c r="F250" s="8">
        <v>325.07</v>
      </c>
    </row>
    <row r="251" spans="2:6" x14ac:dyDescent="0.2">
      <c r="B251" t="s">
        <v>7</v>
      </c>
      <c r="E251" s="8">
        <v>297.95</v>
      </c>
      <c r="F251" s="8">
        <v>298.68</v>
      </c>
    </row>
    <row r="252" spans="2:6" x14ac:dyDescent="0.2">
      <c r="B252" t="s">
        <v>8</v>
      </c>
      <c r="E252" s="8">
        <v>22.94</v>
      </c>
      <c r="F252" s="8">
        <v>23</v>
      </c>
    </row>
    <row r="253" spans="2:6" x14ac:dyDescent="0.2">
      <c r="B253" t="s">
        <v>9</v>
      </c>
      <c r="E253" s="8">
        <v>380.84</v>
      </c>
      <c r="F253" s="8">
        <v>381.77</v>
      </c>
    </row>
    <row r="254" spans="2:6" ht="14.25" x14ac:dyDescent="0.2">
      <c r="B254" s="9"/>
      <c r="E254" s="10">
        <f>SUM(E247:E253)</f>
        <v>3100.06</v>
      </c>
      <c r="F254" s="10">
        <f>SUM(F247:F253)</f>
        <v>3107.71</v>
      </c>
    </row>
    <row r="256" spans="2:6" x14ac:dyDescent="0.2">
      <c r="B256" s="7" t="s">
        <v>10</v>
      </c>
    </row>
    <row r="257" spans="2:6" x14ac:dyDescent="0.2">
      <c r="B257" s="11" t="s">
        <v>62</v>
      </c>
      <c r="C257" s="12">
        <v>27.95</v>
      </c>
      <c r="D257" s="86">
        <v>28.02</v>
      </c>
    </row>
    <row r="259" spans="2:6" x14ac:dyDescent="0.2">
      <c r="B259" t="s">
        <v>3</v>
      </c>
      <c r="E259" s="8">
        <v>726.35</v>
      </c>
      <c r="F259" s="8">
        <v>728.13</v>
      </c>
    </row>
    <row r="260" spans="2:6" x14ac:dyDescent="0.2">
      <c r="B260" t="s">
        <v>4</v>
      </c>
      <c r="E260" s="8">
        <f>C242*C257</f>
        <v>195.65</v>
      </c>
      <c r="F260" s="8">
        <f>C242*D257</f>
        <v>196.14</v>
      </c>
    </row>
    <row r="261" spans="2:6" x14ac:dyDescent="0.2">
      <c r="B261" t="s">
        <v>5</v>
      </c>
      <c r="E261" s="8">
        <v>579.93999999999994</v>
      </c>
      <c r="F261" s="8">
        <v>581.36</v>
      </c>
    </row>
    <row r="262" spans="2:6" x14ac:dyDescent="0.2">
      <c r="B262" t="s">
        <v>6</v>
      </c>
      <c r="E262" s="8">
        <v>324.27999999999997</v>
      </c>
      <c r="F262" s="8">
        <v>325.07</v>
      </c>
    </row>
    <row r="263" spans="2:6" x14ac:dyDescent="0.2">
      <c r="B263" t="s">
        <v>7</v>
      </c>
      <c r="E263" s="8">
        <v>297.95</v>
      </c>
      <c r="F263" s="8">
        <v>298.68</v>
      </c>
    </row>
    <row r="264" spans="2:6" ht="14.25" x14ac:dyDescent="0.2">
      <c r="B264" s="9"/>
      <c r="E264" s="13">
        <f>SUM(E259:E263)</f>
        <v>2124.17</v>
      </c>
      <c r="F264" s="13">
        <f>SUM(F259:F263)</f>
        <v>2129.38</v>
      </c>
    </row>
    <row r="266" spans="2:6" x14ac:dyDescent="0.2">
      <c r="B266" s="14" t="s">
        <v>12</v>
      </c>
    </row>
    <row r="267" spans="2:6" x14ac:dyDescent="0.2">
      <c r="B267" t="s">
        <v>13</v>
      </c>
      <c r="E267" s="8">
        <v>40.809999999999995</v>
      </c>
      <c r="F267" s="37">
        <v>40.909999999999997</v>
      </c>
    </row>
    <row r="268" spans="2:6" x14ac:dyDescent="0.2">
      <c r="B268" t="s">
        <v>14</v>
      </c>
      <c r="E268" s="8">
        <v>97.820000000000007</v>
      </c>
      <c r="F268" s="37">
        <v>98.06</v>
      </c>
    </row>
    <row r="269" spans="2:6" x14ac:dyDescent="0.2">
      <c r="B269" t="s">
        <v>15</v>
      </c>
      <c r="E269" s="8">
        <v>102.05000000000001</v>
      </c>
      <c r="F269" s="37">
        <v>102.30000000000001</v>
      </c>
    </row>
    <row r="270" spans="2:6" x14ac:dyDescent="0.2">
      <c r="B270" t="s">
        <v>16</v>
      </c>
      <c r="E270" s="8">
        <v>139.75</v>
      </c>
      <c r="F270" s="37">
        <v>140.09</v>
      </c>
    </row>
    <row r="272" spans="2:6" x14ac:dyDescent="0.2">
      <c r="B272" s="14" t="s">
        <v>17</v>
      </c>
    </row>
    <row r="273" spans="2:9" x14ac:dyDescent="0.2">
      <c r="B273" t="s">
        <v>18</v>
      </c>
      <c r="E273" s="8">
        <v>59.72</v>
      </c>
      <c r="F273" s="37">
        <v>59.86</v>
      </c>
    </row>
    <row r="274" spans="2:9" x14ac:dyDescent="0.2">
      <c r="B274" t="s">
        <v>19</v>
      </c>
      <c r="E274" s="8">
        <v>19.930000000000003</v>
      </c>
      <c r="F274" s="37">
        <v>19.98</v>
      </c>
    </row>
    <row r="275" spans="2:9" x14ac:dyDescent="0.2">
      <c r="B275" t="s">
        <v>20</v>
      </c>
      <c r="E275" s="8">
        <v>74.650000000000006</v>
      </c>
      <c r="F275" s="37">
        <v>74.83</v>
      </c>
    </row>
    <row r="276" spans="2:9" x14ac:dyDescent="0.2">
      <c r="B276" t="s">
        <v>21</v>
      </c>
      <c r="E276" s="8">
        <v>24.91</v>
      </c>
      <c r="F276" s="37">
        <v>24.970000000000002</v>
      </c>
    </row>
    <row r="277" spans="2:9" ht="13.5" thickBot="1" x14ac:dyDescent="0.25"/>
    <row r="278" spans="2:9" ht="16.5" thickTop="1" thickBot="1" x14ac:dyDescent="0.3">
      <c r="B278" s="5" t="s">
        <v>76</v>
      </c>
      <c r="E278" s="15">
        <f>12*E254+2*E264</f>
        <v>41449.06</v>
      </c>
      <c r="F278" s="15">
        <f>6*E254+6*F254+E264+F264</f>
        <v>41500.17</v>
      </c>
    </row>
    <row r="279" spans="2:9" ht="23.25" thickTop="1" x14ac:dyDescent="0.2">
      <c r="B279" s="16" t="s">
        <v>23</v>
      </c>
    </row>
    <row r="281" spans="2:9" x14ac:dyDescent="0.2">
      <c r="B281" s="17"/>
      <c r="C281" s="17"/>
      <c r="D281" s="17"/>
      <c r="E281" s="17"/>
      <c r="F281" s="17"/>
      <c r="G281" s="17"/>
      <c r="H281" s="17"/>
      <c r="I281" s="17"/>
    </row>
    <row r="285" spans="2:9" ht="22.5" customHeight="1" x14ac:dyDescent="0.3">
      <c r="B285" s="81" t="s">
        <v>71</v>
      </c>
      <c r="C285" s="82"/>
    </row>
    <row r="287" spans="2:9" x14ac:dyDescent="0.2">
      <c r="B287" s="2" t="s">
        <v>0</v>
      </c>
      <c r="C287" s="3">
        <v>7</v>
      </c>
      <c r="E287" s="84" t="s">
        <v>74</v>
      </c>
      <c r="F287" s="84" t="s">
        <v>73</v>
      </c>
    </row>
    <row r="288" spans="2:9" x14ac:dyDescent="0.2">
      <c r="B288" s="2"/>
      <c r="C288" s="4"/>
    </row>
    <row r="289" spans="2:6" x14ac:dyDescent="0.2">
      <c r="B289" s="5" t="s">
        <v>1</v>
      </c>
      <c r="C289" s="6">
        <v>44.18</v>
      </c>
      <c r="D289" s="85">
        <v>44.29</v>
      </c>
    </row>
    <row r="290" spans="2:6" x14ac:dyDescent="0.2">
      <c r="B290" s="2"/>
    </row>
    <row r="291" spans="2:6" x14ac:dyDescent="0.2">
      <c r="B291" s="7" t="s">
        <v>2</v>
      </c>
    </row>
    <row r="292" spans="2:6" x14ac:dyDescent="0.2">
      <c r="B292" t="s">
        <v>3</v>
      </c>
      <c r="E292" s="88">
        <v>1148.3399999999999</v>
      </c>
      <c r="F292" s="37">
        <v>1151.1600000000001</v>
      </c>
    </row>
    <row r="293" spans="2:6" x14ac:dyDescent="0.2">
      <c r="B293" t="s">
        <v>4</v>
      </c>
      <c r="E293" s="88">
        <f>C287*C289</f>
        <v>309.26</v>
      </c>
      <c r="F293" s="37">
        <f>C287*D289</f>
        <v>310.02999999999997</v>
      </c>
    </row>
    <row r="294" spans="2:6" x14ac:dyDescent="0.2">
      <c r="B294" t="s">
        <v>5</v>
      </c>
      <c r="E294" s="88">
        <v>565.77</v>
      </c>
      <c r="F294" s="37">
        <v>567.16</v>
      </c>
    </row>
    <row r="295" spans="2:6" x14ac:dyDescent="0.2">
      <c r="B295" t="s">
        <v>6</v>
      </c>
      <c r="E295" s="88">
        <v>316.36</v>
      </c>
      <c r="F295" s="37">
        <v>317.14</v>
      </c>
    </row>
    <row r="296" spans="2:6" x14ac:dyDescent="0.2">
      <c r="B296" t="s">
        <v>7</v>
      </c>
      <c r="E296" s="88">
        <v>290.67</v>
      </c>
      <c r="F296" s="37">
        <v>291.39</v>
      </c>
    </row>
    <row r="297" spans="2:6" x14ac:dyDescent="0.2">
      <c r="B297" t="s">
        <v>8</v>
      </c>
      <c r="E297" s="88">
        <v>22.380000000000003</v>
      </c>
      <c r="F297" s="37">
        <v>22.430000000000003</v>
      </c>
    </row>
    <row r="298" spans="2:6" x14ac:dyDescent="0.2">
      <c r="B298" t="s">
        <v>9</v>
      </c>
      <c r="E298" s="88">
        <v>371.53999999999996</v>
      </c>
      <c r="F298" s="37">
        <v>372.45</v>
      </c>
    </row>
    <row r="299" spans="2:6" ht="14.25" x14ac:dyDescent="0.2">
      <c r="B299" s="9"/>
      <c r="E299" s="89">
        <f>SUM(E292:E298)</f>
        <v>3024.32</v>
      </c>
      <c r="F299" s="87">
        <f>SUM(F292:F298)</f>
        <v>3031.7599999999993</v>
      </c>
    </row>
    <row r="301" spans="2:6" x14ac:dyDescent="0.2">
      <c r="B301" s="7" t="s">
        <v>10</v>
      </c>
    </row>
    <row r="302" spans="2:6" x14ac:dyDescent="0.2">
      <c r="B302" s="11" t="s">
        <v>62</v>
      </c>
      <c r="C302" s="12">
        <v>27.26</v>
      </c>
      <c r="D302" s="86">
        <v>27.32</v>
      </c>
    </row>
    <row r="304" spans="2:6" x14ac:dyDescent="0.2">
      <c r="B304" t="s">
        <v>3</v>
      </c>
      <c r="E304" s="88">
        <v>708.61</v>
      </c>
      <c r="F304" s="8">
        <v>710.35</v>
      </c>
    </row>
    <row r="305" spans="2:6" x14ac:dyDescent="0.2">
      <c r="B305" t="s">
        <v>4</v>
      </c>
      <c r="E305" s="88">
        <f>C287*C302</f>
        <v>190.82000000000002</v>
      </c>
      <c r="F305" s="37">
        <f>C287*D302</f>
        <v>191.24</v>
      </c>
    </row>
    <row r="306" spans="2:6" x14ac:dyDescent="0.2">
      <c r="B306" t="s">
        <v>5</v>
      </c>
      <c r="E306" s="88">
        <v>565.77</v>
      </c>
      <c r="F306" s="37">
        <v>567.16</v>
      </c>
    </row>
    <row r="307" spans="2:6" x14ac:dyDescent="0.2">
      <c r="B307" t="s">
        <v>6</v>
      </c>
      <c r="E307" s="88">
        <v>316.36</v>
      </c>
      <c r="F307" s="37">
        <v>317.14</v>
      </c>
    </row>
    <row r="308" spans="2:6" x14ac:dyDescent="0.2">
      <c r="B308" t="s">
        <v>7</v>
      </c>
      <c r="E308" s="88">
        <v>290.67</v>
      </c>
      <c r="F308" s="37">
        <v>291.39</v>
      </c>
    </row>
    <row r="309" spans="2:6" ht="14.25" x14ac:dyDescent="0.2">
      <c r="B309" s="9"/>
      <c r="E309" s="90">
        <f>SUM(E304:E308)</f>
        <v>2072.23</v>
      </c>
      <c r="F309" s="13">
        <f>SUM(F304:F308)</f>
        <v>2077.2799999999997</v>
      </c>
    </row>
    <row r="311" spans="2:6" x14ac:dyDescent="0.2">
      <c r="B311" s="14" t="s">
        <v>12</v>
      </c>
    </row>
    <row r="312" spans="2:6" x14ac:dyDescent="0.2">
      <c r="B312" t="s">
        <v>13</v>
      </c>
      <c r="E312" s="88">
        <v>39.809999999999995</v>
      </c>
      <c r="F312" s="37">
        <v>39.909999999999997</v>
      </c>
    </row>
    <row r="313" spans="2:6" x14ac:dyDescent="0.2">
      <c r="B313" t="s">
        <v>14</v>
      </c>
      <c r="E313" s="88">
        <v>95.43</v>
      </c>
      <c r="F313" s="37">
        <v>95.660000000000011</v>
      </c>
    </row>
    <row r="314" spans="2:6" x14ac:dyDescent="0.2">
      <c r="B314" t="s">
        <v>15</v>
      </c>
      <c r="E314" s="88">
        <v>99.56</v>
      </c>
      <c r="F314" s="37">
        <v>99.800000000000011</v>
      </c>
    </row>
    <row r="315" spans="2:6" x14ac:dyDescent="0.2">
      <c r="B315" t="s">
        <v>16</v>
      </c>
      <c r="E315" s="88">
        <v>136.32999999999998</v>
      </c>
      <c r="F315" s="37">
        <v>136.66999999999999</v>
      </c>
    </row>
    <row r="316" spans="2:6" x14ac:dyDescent="0.2">
      <c r="F316" s="37"/>
    </row>
    <row r="317" spans="2:6" x14ac:dyDescent="0.2">
      <c r="B317" s="14" t="s">
        <v>17</v>
      </c>
      <c r="F317" s="37"/>
    </row>
    <row r="318" spans="2:6" x14ac:dyDescent="0.2">
      <c r="B318" t="s">
        <v>18</v>
      </c>
      <c r="E318" s="88">
        <v>58.26</v>
      </c>
      <c r="F318" s="37">
        <v>58.4</v>
      </c>
    </row>
    <row r="319" spans="2:6" x14ac:dyDescent="0.2">
      <c r="B319" t="s">
        <v>19</v>
      </c>
      <c r="E319" s="88">
        <v>19.440000000000001</v>
      </c>
      <c r="F319" s="37">
        <v>19.490000000000002</v>
      </c>
    </row>
    <row r="320" spans="2:6" x14ac:dyDescent="0.2">
      <c r="B320" t="s">
        <v>20</v>
      </c>
      <c r="E320" s="88">
        <v>72.820000000000007</v>
      </c>
      <c r="F320" s="37">
        <v>73</v>
      </c>
    </row>
    <row r="321" spans="2:9" x14ac:dyDescent="0.2">
      <c r="B321" t="s">
        <v>21</v>
      </c>
      <c r="E321" s="88">
        <v>24.3</v>
      </c>
      <c r="F321" s="37">
        <v>24.360000000000003</v>
      </c>
    </row>
    <row r="322" spans="2:9" ht="13.5" thickBot="1" x14ac:dyDescent="0.25"/>
    <row r="323" spans="2:9" ht="16.5" thickTop="1" thickBot="1" x14ac:dyDescent="0.3">
      <c r="B323" s="5" t="s">
        <v>72</v>
      </c>
      <c r="E323" s="15">
        <f>8*E299+1*E309+4*F299+1*F309</f>
        <v>40471.11</v>
      </c>
    </row>
    <row r="324" spans="2:9" ht="23.25" thickTop="1" x14ac:dyDescent="0.2">
      <c r="B324" s="16" t="s">
        <v>23</v>
      </c>
    </row>
    <row r="326" spans="2:9" x14ac:dyDescent="0.2">
      <c r="B326" s="17"/>
      <c r="C326" s="17"/>
      <c r="D326" s="17"/>
      <c r="E326" s="17"/>
      <c r="F326" s="17"/>
      <c r="G326" s="17"/>
      <c r="H326" s="17"/>
      <c r="I326" s="17"/>
    </row>
    <row r="330" spans="2:9" ht="22.5" customHeight="1" x14ac:dyDescent="0.3">
      <c r="B330" s="81" t="s">
        <v>69</v>
      </c>
      <c r="C330" s="82"/>
    </row>
    <row r="332" spans="2:9" x14ac:dyDescent="0.2">
      <c r="B332" s="2" t="s">
        <v>0</v>
      </c>
      <c r="C332" s="3">
        <v>7</v>
      </c>
    </row>
    <row r="333" spans="2:9" x14ac:dyDescent="0.2">
      <c r="B333" s="2"/>
      <c r="C333" s="4"/>
    </row>
    <row r="334" spans="2:9" x14ac:dyDescent="0.2">
      <c r="B334" s="5" t="s">
        <v>1</v>
      </c>
      <c r="C334" s="6">
        <v>43.519999999999996</v>
      </c>
    </row>
    <row r="335" spans="2:9" x14ac:dyDescent="0.2">
      <c r="B335" s="2"/>
    </row>
    <row r="336" spans="2:9" x14ac:dyDescent="0.2">
      <c r="B336" s="7" t="s">
        <v>2</v>
      </c>
    </row>
    <row r="337" spans="2:6" x14ac:dyDescent="0.2">
      <c r="B337" t="s">
        <v>3</v>
      </c>
      <c r="E337" s="8">
        <v>1131.3599999999999</v>
      </c>
    </row>
    <row r="338" spans="2:6" x14ac:dyDescent="0.2">
      <c r="B338" t="s">
        <v>4</v>
      </c>
      <c r="E338" s="8">
        <f>C332*C334</f>
        <v>304.64</v>
      </c>
    </row>
    <row r="339" spans="2:6" x14ac:dyDescent="0.2">
      <c r="B339" t="s">
        <v>5</v>
      </c>
      <c r="E339" s="8">
        <v>557.4</v>
      </c>
    </row>
    <row r="340" spans="2:6" x14ac:dyDescent="0.2">
      <c r="B340" t="s">
        <v>6</v>
      </c>
      <c r="E340" s="8">
        <v>311.68</v>
      </c>
    </row>
    <row r="341" spans="2:6" x14ac:dyDescent="0.2">
      <c r="B341" t="s">
        <v>7</v>
      </c>
      <c r="E341" s="8">
        <v>286.37</v>
      </c>
      <c r="F341" s="26"/>
    </row>
    <row r="342" spans="2:6" x14ac:dyDescent="0.2">
      <c r="B342" t="s">
        <v>8</v>
      </c>
      <c r="E342" s="8">
        <v>22.040000000000003</v>
      </c>
    </row>
    <row r="343" spans="2:6" x14ac:dyDescent="0.2">
      <c r="B343" t="s">
        <v>9</v>
      </c>
      <c r="E343" s="8">
        <v>366.03999999999996</v>
      </c>
    </row>
    <row r="344" spans="2:6" ht="14.25" x14ac:dyDescent="0.2">
      <c r="B344" s="9"/>
      <c r="E344" s="10">
        <f>SUM(E337:E343)</f>
        <v>2979.5299999999997</v>
      </c>
    </row>
    <row r="346" spans="2:6" x14ac:dyDescent="0.2">
      <c r="B346" s="7" t="s">
        <v>10</v>
      </c>
    </row>
    <row r="347" spans="2:6" x14ac:dyDescent="0.2">
      <c r="B347" s="11" t="s">
        <v>62</v>
      </c>
      <c r="C347" s="12">
        <v>26.85</v>
      </c>
    </row>
    <row r="349" spans="2:6" x14ac:dyDescent="0.2">
      <c r="B349" t="s">
        <v>3</v>
      </c>
      <c r="E349" s="8">
        <v>698.13</v>
      </c>
    </row>
    <row r="350" spans="2:6" x14ac:dyDescent="0.2">
      <c r="B350" t="s">
        <v>4</v>
      </c>
      <c r="E350" s="8">
        <f>C332*C347</f>
        <v>187.95000000000002</v>
      </c>
    </row>
    <row r="351" spans="2:6" x14ac:dyDescent="0.2">
      <c r="B351" t="s">
        <v>5</v>
      </c>
      <c r="E351" s="8">
        <v>557.4</v>
      </c>
    </row>
    <row r="352" spans="2:6" x14ac:dyDescent="0.2">
      <c r="B352" t="s">
        <v>6</v>
      </c>
      <c r="E352" s="8">
        <v>311.68</v>
      </c>
    </row>
    <row r="353" spans="2:5" x14ac:dyDescent="0.2">
      <c r="B353" t="s">
        <v>7</v>
      </c>
      <c r="E353" s="8">
        <v>286.37</v>
      </c>
    </row>
    <row r="354" spans="2:5" ht="14.25" x14ac:dyDescent="0.2">
      <c r="B354" s="9"/>
      <c r="E354" s="13">
        <f>SUM(E349:E353)</f>
        <v>2041.5300000000002</v>
      </c>
    </row>
    <row r="356" spans="2:5" x14ac:dyDescent="0.2">
      <c r="B356" s="14" t="s">
        <v>12</v>
      </c>
    </row>
    <row r="357" spans="2:5" x14ac:dyDescent="0.2">
      <c r="B357" t="s">
        <v>13</v>
      </c>
      <c r="E357" s="8">
        <v>39.22</v>
      </c>
    </row>
    <row r="358" spans="2:5" x14ac:dyDescent="0.2">
      <c r="B358" t="s">
        <v>14</v>
      </c>
      <c r="E358" s="8">
        <v>94.01</v>
      </c>
    </row>
    <row r="359" spans="2:5" x14ac:dyDescent="0.2">
      <c r="B359" t="s">
        <v>15</v>
      </c>
      <c r="E359" s="8">
        <v>98.08</v>
      </c>
    </row>
    <row r="360" spans="2:5" x14ac:dyDescent="0.2">
      <c r="B360" t="s">
        <v>16</v>
      </c>
      <c r="E360" s="8">
        <v>134.31</v>
      </c>
    </row>
    <row r="362" spans="2:5" x14ac:dyDescent="0.2">
      <c r="B362" s="14" t="s">
        <v>17</v>
      </c>
    </row>
    <row r="363" spans="2:5" x14ac:dyDescent="0.2">
      <c r="B363" t="s">
        <v>18</v>
      </c>
      <c r="E363" s="8">
        <v>57.39</v>
      </c>
    </row>
    <row r="364" spans="2:5" x14ac:dyDescent="0.2">
      <c r="B364" t="s">
        <v>19</v>
      </c>
      <c r="E364" s="8">
        <v>19.150000000000002</v>
      </c>
    </row>
    <row r="365" spans="2:5" x14ac:dyDescent="0.2">
      <c r="B365" t="s">
        <v>20</v>
      </c>
      <c r="E365" s="8">
        <v>71.740000000000009</v>
      </c>
    </row>
    <row r="366" spans="2:5" x14ac:dyDescent="0.2">
      <c r="B366" t="s">
        <v>21</v>
      </c>
      <c r="E366" s="8">
        <v>23.94</v>
      </c>
    </row>
    <row r="367" spans="2:5" ht="13.5" thickBot="1" x14ac:dyDescent="0.25"/>
    <row r="368" spans="2:5" ht="16.5" thickTop="1" thickBot="1" x14ac:dyDescent="0.3">
      <c r="B368" s="5" t="s">
        <v>70</v>
      </c>
      <c r="E368" s="15">
        <f>12*E344+2*E354</f>
        <v>39837.42</v>
      </c>
    </row>
    <row r="369" spans="2:9" ht="23.25" thickTop="1" x14ac:dyDescent="0.2">
      <c r="B369" s="16" t="s">
        <v>23</v>
      </c>
    </row>
    <row r="371" spans="2:9" x14ac:dyDescent="0.2">
      <c r="B371" s="17"/>
      <c r="C371" s="17"/>
      <c r="D371" s="17"/>
      <c r="E371" s="17"/>
      <c r="F371" s="17"/>
      <c r="G371" s="17"/>
      <c r="H371" s="17"/>
      <c r="I371" s="17"/>
    </row>
    <row r="373" spans="2:9" ht="22.5" customHeight="1" x14ac:dyDescent="0.3">
      <c r="B373" s="81" t="s">
        <v>65</v>
      </c>
      <c r="C373" s="83"/>
    </row>
    <row r="375" spans="2:9" x14ac:dyDescent="0.2">
      <c r="B375" s="2" t="s">
        <v>0</v>
      </c>
      <c r="C375" s="3">
        <v>7</v>
      </c>
    </row>
    <row r="376" spans="2:9" x14ac:dyDescent="0.2">
      <c r="B376" s="2"/>
      <c r="C376" s="4"/>
    </row>
    <row r="377" spans="2:9" x14ac:dyDescent="0.2">
      <c r="B377" s="5" t="s">
        <v>1</v>
      </c>
      <c r="C377" s="6">
        <v>43.08</v>
      </c>
    </row>
    <row r="378" spans="2:9" x14ac:dyDescent="0.2">
      <c r="B378" s="2"/>
    </row>
    <row r="379" spans="2:9" x14ac:dyDescent="0.2">
      <c r="B379" s="7" t="s">
        <v>2</v>
      </c>
    </row>
    <row r="380" spans="2:9" x14ac:dyDescent="0.2">
      <c r="B380" t="s">
        <v>3</v>
      </c>
      <c r="E380" s="8">
        <v>1120.1500000000001</v>
      </c>
    </row>
    <row r="381" spans="2:9" x14ac:dyDescent="0.2">
      <c r="B381" t="s">
        <v>4</v>
      </c>
      <c r="E381" s="8">
        <f>C375*C377</f>
        <v>301.56</v>
      </c>
    </row>
    <row r="382" spans="2:9" x14ac:dyDescent="0.2">
      <c r="B382" t="s">
        <v>5</v>
      </c>
      <c r="E382" s="8">
        <v>551.88</v>
      </c>
    </row>
    <row r="383" spans="2:9" x14ac:dyDescent="0.2">
      <c r="B383" t="s">
        <v>6</v>
      </c>
      <c r="E383" s="8">
        <v>308.58999999999997</v>
      </c>
    </row>
    <row r="384" spans="2:9" x14ac:dyDescent="0.2">
      <c r="B384" t="s">
        <v>7</v>
      </c>
      <c r="E384" s="8">
        <v>283.52999999999997</v>
      </c>
    </row>
    <row r="385" spans="2:5" x14ac:dyDescent="0.2">
      <c r="B385" t="s">
        <v>8</v>
      </c>
      <c r="E385" s="8">
        <v>21.82</v>
      </c>
    </row>
    <row r="386" spans="2:5" x14ac:dyDescent="0.2">
      <c r="B386" t="s">
        <v>9</v>
      </c>
      <c r="E386" s="8">
        <v>362.40999999999997</v>
      </c>
    </row>
    <row r="387" spans="2:5" ht="14.25" x14ac:dyDescent="0.2">
      <c r="B387" s="9"/>
      <c r="E387" s="10">
        <f>SUM(E380:E386)</f>
        <v>2949.94</v>
      </c>
    </row>
    <row r="389" spans="2:5" x14ac:dyDescent="0.2">
      <c r="B389" s="7" t="s">
        <v>10</v>
      </c>
    </row>
    <row r="390" spans="2:5" x14ac:dyDescent="0.2">
      <c r="B390" s="11" t="s">
        <v>11</v>
      </c>
      <c r="C390" s="12">
        <v>26.580000000000002</v>
      </c>
    </row>
    <row r="391" spans="2:5" x14ac:dyDescent="0.2">
      <c r="B391" s="20"/>
    </row>
    <row r="392" spans="2:5" x14ac:dyDescent="0.2">
      <c r="B392" t="s">
        <v>3</v>
      </c>
      <c r="E392" s="8">
        <v>691.21</v>
      </c>
    </row>
    <row r="393" spans="2:5" x14ac:dyDescent="0.2">
      <c r="B393" t="s">
        <v>4</v>
      </c>
      <c r="E393" s="8">
        <f>C375*C390</f>
        <v>186.06</v>
      </c>
    </row>
    <row r="394" spans="2:5" x14ac:dyDescent="0.2">
      <c r="B394" t="s">
        <v>5</v>
      </c>
      <c r="E394" s="8">
        <v>551.88</v>
      </c>
    </row>
    <row r="395" spans="2:5" x14ac:dyDescent="0.2">
      <c r="B395" t="s">
        <v>6</v>
      </c>
      <c r="E395" s="8">
        <v>308.58999999999997</v>
      </c>
    </row>
    <row r="396" spans="2:5" x14ac:dyDescent="0.2">
      <c r="B396" t="s">
        <v>7</v>
      </c>
      <c r="E396" s="8">
        <v>283.52999999999997</v>
      </c>
    </row>
    <row r="397" spans="2:5" ht="14.25" x14ac:dyDescent="0.2">
      <c r="B397" s="9"/>
      <c r="E397" s="13">
        <f>SUM(E392:E396)</f>
        <v>2021.27</v>
      </c>
    </row>
    <row r="399" spans="2:5" x14ac:dyDescent="0.2">
      <c r="B399" s="14" t="s">
        <v>12</v>
      </c>
    </row>
    <row r="400" spans="2:5" x14ac:dyDescent="0.2">
      <c r="B400" t="s">
        <v>13</v>
      </c>
      <c r="E400" s="8">
        <v>38.83</v>
      </c>
    </row>
    <row r="401" spans="2:9" x14ac:dyDescent="0.2">
      <c r="B401" t="s">
        <v>14</v>
      </c>
      <c r="E401" s="8">
        <v>93.070000000000007</v>
      </c>
    </row>
    <row r="402" spans="2:9" x14ac:dyDescent="0.2">
      <c r="B402" t="s">
        <v>15</v>
      </c>
      <c r="E402" s="8">
        <v>97.100000000000009</v>
      </c>
    </row>
    <row r="403" spans="2:9" x14ac:dyDescent="0.2">
      <c r="B403" t="s">
        <v>16</v>
      </c>
      <c r="E403" s="8">
        <v>132.97999999999999</v>
      </c>
    </row>
    <row r="405" spans="2:9" x14ac:dyDescent="0.2">
      <c r="B405" s="14" t="s">
        <v>17</v>
      </c>
    </row>
    <row r="406" spans="2:9" x14ac:dyDescent="0.2">
      <c r="B406" t="s">
        <v>18</v>
      </c>
      <c r="E406" s="8">
        <v>56.82</v>
      </c>
    </row>
    <row r="407" spans="2:9" x14ac:dyDescent="0.2">
      <c r="B407" t="s">
        <v>19</v>
      </c>
      <c r="E407" s="8">
        <v>18.96</v>
      </c>
    </row>
    <row r="408" spans="2:9" x14ac:dyDescent="0.2">
      <c r="B408" t="s">
        <v>20</v>
      </c>
      <c r="E408" s="8">
        <v>71.02000000000001</v>
      </c>
    </row>
    <row r="409" spans="2:9" x14ac:dyDescent="0.2">
      <c r="B409" t="s">
        <v>21</v>
      </c>
      <c r="E409" s="8">
        <v>23.700000000000003</v>
      </c>
    </row>
    <row r="410" spans="2:9" ht="13.5" thickBot="1" x14ac:dyDescent="0.25"/>
    <row r="411" spans="2:9" ht="16.5" thickTop="1" thickBot="1" x14ac:dyDescent="0.3">
      <c r="B411" s="5" t="s">
        <v>67</v>
      </c>
      <c r="E411" s="15">
        <f>12*E387+2*E397</f>
        <v>39441.82</v>
      </c>
    </row>
    <row r="412" spans="2:9" ht="23.25" thickTop="1" x14ac:dyDescent="0.2">
      <c r="B412" s="16" t="s">
        <v>23</v>
      </c>
    </row>
    <row r="414" spans="2:9" x14ac:dyDescent="0.2">
      <c r="B414" s="17"/>
      <c r="C414" s="17"/>
      <c r="D414" s="17"/>
      <c r="E414" s="17"/>
      <c r="F414" s="17"/>
      <c r="G414" s="17"/>
      <c r="H414" s="17"/>
      <c r="I414" s="17"/>
    </row>
    <row r="416" spans="2:9" ht="22.5" customHeight="1" x14ac:dyDescent="0.3">
      <c r="B416" s="81" t="s">
        <v>66</v>
      </c>
      <c r="C416" s="82"/>
    </row>
    <row r="418" spans="2:5" x14ac:dyDescent="0.2">
      <c r="B418" s="2" t="s">
        <v>0</v>
      </c>
      <c r="C418" s="3">
        <v>6</v>
      </c>
    </row>
    <row r="419" spans="2:5" x14ac:dyDescent="0.2">
      <c r="B419" s="2"/>
      <c r="C419" s="4"/>
    </row>
    <row r="420" spans="2:5" x14ac:dyDescent="0.2">
      <c r="B420" s="5" t="s">
        <v>1</v>
      </c>
      <c r="C420" s="6">
        <v>42.65</v>
      </c>
    </row>
    <row r="421" spans="2:5" x14ac:dyDescent="0.2">
      <c r="B421" s="2"/>
    </row>
    <row r="422" spans="2:5" x14ac:dyDescent="0.2">
      <c r="B422" s="7" t="s">
        <v>2</v>
      </c>
    </row>
    <row r="423" spans="2:5" x14ac:dyDescent="0.2">
      <c r="B423" t="s">
        <v>3</v>
      </c>
      <c r="E423" s="8">
        <v>1109.05</v>
      </c>
    </row>
    <row r="424" spans="2:5" x14ac:dyDescent="0.2">
      <c r="B424" t="s">
        <v>4</v>
      </c>
      <c r="E424" s="8">
        <f>C418*C420</f>
        <v>255.89999999999998</v>
      </c>
    </row>
    <row r="425" spans="2:5" x14ac:dyDescent="0.2">
      <c r="B425" t="s">
        <v>5</v>
      </c>
      <c r="E425" s="8">
        <v>546.41</v>
      </c>
    </row>
    <row r="426" spans="2:5" x14ac:dyDescent="0.2">
      <c r="B426" t="s">
        <v>6</v>
      </c>
      <c r="E426" s="8">
        <v>305.52999999999997</v>
      </c>
    </row>
    <row r="427" spans="2:5" x14ac:dyDescent="0.2">
      <c r="B427" t="s">
        <v>7</v>
      </c>
      <c r="E427" s="8">
        <v>280.72000000000003</v>
      </c>
    </row>
    <row r="428" spans="2:5" x14ac:dyDescent="0.2">
      <c r="B428" t="s">
        <v>8</v>
      </c>
      <c r="E428" s="8">
        <v>21.6</v>
      </c>
    </row>
    <row r="429" spans="2:5" x14ac:dyDescent="0.2">
      <c r="B429" t="s">
        <v>9</v>
      </c>
      <c r="E429" s="8">
        <v>358.82</v>
      </c>
    </row>
    <row r="430" spans="2:5" ht="14.25" x14ac:dyDescent="0.2">
      <c r="B430" s="9"/>
      <c r="E430" s="10">
        <f>SUM(E423:E429)</f>
        <v>2878.0299999999997</v>
      </c>
    </row>
    <row r="432" spans="2:5" x14ac:dyDescent="0.2">
      <c r="B432" s="7" t="s">
        <v>10</v>
      </c>
    </row>
    <row r="433" spans="2:5" x14ac:dyDescent="0.2">
      <c r="B433" s="11" t="s">
        <v>11</v>
      </c>
      <c r="C433" s="12">
        <v>26.31</v>
      </c>
    </row>
    <row r="434" spans="2:5" x14ac:dyDescent="0.2">
      <c r="B434" s="20"/>
    </row>
    <row r="435" spans="2:5" x14ac:dyDescent="0.2">
      <c r="B435" t="s">
        <v>3</v>
      </c>
      <c r="E435" s="8">
        <v>684.36</v>
      </c>
    </row>
    <row r="436" spans="2:5" x14ac:dyDescent="0.2">
      <c r="B436" t="s">
        <v>4</v>
      </c>
      <c r="E436" s="8">
        <f>C418*C433</f>
        <v>157.85999999999999</v>
      </c>
    </row>
    <row r="437" spans="2:5" x14ac:dyDescent="0.2">
      <c r="B437" t="s">
        <v>5</v>
      </c>
      <c r="E437" s="8">
        <v>546.41</v>
      </c>
    </row>
    <row r="438" spans="2:5" x14ac:dyDescent="0.2">
      <c r="B438" t="s">
        <v>6</v>
      </c>
      <c r="E438" s="8">
        <v>305.52999999999997</v>
      </c>
    </row>
    <row r="439" spans="2:5" x14ac:dyDescent="0.2">
      <c r="B439" t="s">
        <v>7</v>
      </c>
      <c r="E439" s="8">
        <v>280.72000000000003</v>
      </c>
    </row>
    <row r="440" spans="2:5" ht="14.25" x14ac:dyDescent="0.2">
      <c r="B440" s="9"/>
      <c r="E440" s="13">
        <f>SUM(E435:E439)</f>
        <v>1974.88</v>
      </c>
    </row>
    <row r="442" spans="2:5" x14ac:dyDescent="0.2">
      <c r="B442" s="14" t="s">
        <v>12</v>
      </c>
    </row>
    <row r="443" spans="2:5" x14ac:dyDescent="0.2">
      <c r="B443" t="s">
        <v>13</v>
      </c>
      <c r="E443" s="8">
        <v>38.44</v>
      </c>
    </row>
    <row r="444" spans="2:5" x14ac:dyDescent="0.2">
      <c r="B444" t="s">
        <v>14</v>
      </c>
      <c r="E444" s="8">
        <v>92.14</v>
      </c>
    </row>
    <row r="445" spans="2:5" x14ac:dyDescent="0.2">
      <c r="B445" t="s">
        <v>15</v>
      </c>
      <c r="E445" s="8">
        <v>96.13</v>
      </c>
    </row>
    <row r="446" spans="2:5" x14ac:dyDescent="0.2">
      <c r="B446" t="s">
        <v>16</v>
      </c>
      <c r="E446" s="8">
        <v>131.66</v>
      </c>
    </row>
    <row r="448" spans="2:5" x14ac:dyDescent="0.2">
      <c r="B448" s="14" t="s">
        <v>17</v>
      </c>
    </row>
    <row r="449" spans="2:9" x14ac:dyDescent="0.2">
      <c r="B449" t="s">
        <v>18</v>
      </c>
      <c r="E449" s="8">
        <v>56.25</v>
      </c>
    </row>
    <row r="450" spans="2:9" x14ac:dyDescent="0.2">
      <c r="B450" t="s">
        <v>19</v>
      </c>
      <c r="E450" s="8">
        <v>18.77</v>
      </c>
    </row>
    <row r="451" spans="2:9" x14ac:dyDescent="0.2">
      <c r="B451" t="s">
        <v>20</v>
      </c>
      <c r="E451" s="8">
        <v>70.31</v>
      </c>
    </row>
    <row r="452" spans="2:9" x14ac:dyDescent="0.2">
      <c r="B452" t="s">
        <v>21</v>
      </c>
      <c r="E452" s="8">
        <v>23.46</v>
      </c>
    </row>
    <row r="453" spans="2:9" ht="13.5" thickBot="1" x14ac:dyDescent="0.25"/>
    <row r="454" spans="2:9" ht="16.5" thickTop="1" thickBot="1" x14ac:dyDescent="0.3">
      <c r="B454" s="5" t="s">
        <v>22</v>
      </c>
      <c r="E454" s="15">
        <f>12*E430+2*E440</f>
        <v>38486.120000000003</v>
      </c>
    </row>
    <row r="455" spans="2:9" ht="23.25" thickTop="1" x14ac:dyDescent="0.2">
      <c r="B455" s="16" t="s">
        <v>23</v>
      </c>
    </row>
    <row r="457" spans="2:9" x14ac:dyDescent="0.2">
      <c r="B457" s="17"/>
      <c r="C457" s="17"/>
      <c r="D457" s="17"/>
      <c r="E457" s="17"/>
      <c r="F457" s="17"/>
      <c r="G457" s="17"/>
      <c r="H457" s="17"/>
      <c r="I457" s="17"/>
    </row>
    <row r="459" spans="2:9" ht="20.25" x14ac:dyDescent="0.3">
      <c r="B459" s="1" t="s">
        <v>24</v>
      </c>
    </row>
    <row r="461" spans="2:9" x14ac:dyDescent="0.2">
      <c r="B461" s="2" t="s">
        <v>0</v>
      </c>
      <c r="C461" s="18">
        <v>5</v>
      </c>
    </row>
    <row r="462" spans="2:9" x14ac:dyDescent="0.2">
      <c r="B462" s="2"/>
      <c r="C462" s="4"/>
    </row>
    <row r="463" spans="2:9" x14ac:dyDescent="0.2">
      <c r="B463" s="5" t="s">
        <v>25</v>
      </c>
      <c r="C463" s="6">
        <v>42.65</v>
      </c>
    </row>
    <row r="464" spans="2:9" x14ac:dyDescent="0.2">
      <c r="B464" s="2"/>
    </row>
    <row r="465" spans="2:9" x14ac:dyDescent="0.2">
      <c r="B465" s="19" t="s">
        <v>2</v>
      </c>
      <c r="C465" s="20"/>
      <c r="D465" s="20"/>
      <c r="E465" s="21" t="s">
        <v>24</v>
      </c>
      <c r="F465" s="22"/>
      <c r="G465" s="20"/>
      <c r="H465" s="22"/>
      <c r="I465" s="22"/>
    </row>
    <row r="466" spans="2:9" x14ac:dyDescent="0.2">
      <c r="B466" t="s">
        <v>3</v>
      </c>
      <c r="E466" s="23">
        <v>1109.05</v>
      </c>
      <c r="F466" s="8"/>
      <c r="G466" s="24"/>
      <c r="H466" s="25"/>
      <c r="I466" s="26"/>
    </row>
    <row r="467" spans="2:9" x14ac:dyDescent="0.2">
      <c r="B467" t="s">
        <v>4</v>
      </c>
      <c r="E467" s="23">
        <f>C461*C463</f>
        <v>213.25</v>
      </c>
      <c r="F467" s="8"/>
      <c r="G467" s="24"/>
      <c r="H467" s="25"/>
      <c r="I467" s="26"/>
    </row>
    <row r="468" spans="2:9" x14ac:dyDescent="0.2">
      <c r="B468" t="s">
        <v>5</v>
      </c>
      <c r="E468" s="23">
        <v>546.41</v>
      </c>
      <c r="F468" s="8"/>
      <c r="G468" s="24"/>
      <c r="H468" s="25"/>
      <c r="I468" s="26"/>
    </row>
    <row r="469" spans="2:9" x14ac:dyDescent="0.2">
      <c r="B469" t="s">
        <v>6</v>
      </c>
      <c r="E469" s="23">
        <v>305.52999999999997</v>
      </c>
      <c r="F469" s="8"/>
      <c r="G469" s="24"/>
      <c r="H469" s="25"/>
      <c r="I469" s="26"/>
    </row>
    <row r="470" spans="2:9" x14ac:dyDescent="0.2">
      <c r="B470" t="s">
        <v>7</v>
      </c>
      <c r="E470" s="23">
        <v>280.72000000000003</v>
      </c>
      <c r="F470" s="8"/>
      <c r="G470" s="24"/>
      <c r="H470" s="25"/>
      <c r="I470" s="26"/>
    </row>
    <row r="471" spans="2:9" x14ac:dyDescent="0.2">
      <c r="B471" t="s">
        <v>8</v>
      </c>
      <c r="E471" s="23">
        <v>21.6</v>
      </c>
      <c r="F471" s="8"/>
      <c r="G471" s="24"/>
      <c r="H471" s="25"/>
      <c r="I471" s="26"/>
    </row>
    <row r="472" spans="2:9" x14ac:dyDescent="0.2">
      <c r="B472" t="s">
        <v>9</v>
      </c>
      <c r="E472" s="23">
        <v>358.82</v>
      </c>
      <c r="F472" s="8"/>
      <c r="G472" s="24"/>
      <c r="H472" s="25"/>
      <c r="I472" s="26"/>
    </row>
    <row r="473" spans="2:9" ht="15" x14ac:dyDescent="0.25">
      <c r="B473" s="9"/>
      <c r="C473" s="9"/>
      <c r="D473" s="9"/>
      <c r="E473" s="27">
        <f>SUM(E466:E472)</f>
        <v>2835.38</v>
      </c>
      <c r="F473" s="28"/>
      <c r="G473" s="29"/>
      <c r="H473" s="30"/>
      <c r="I473" s="30"/>
    </row>
    <row r="475" spans="2:9" x14ac:dyDescent="0.2">
      <c r="B475" s="5" t="s">
        <v>26</v>
      </c>
      <c r="C475" s="6">
        <v>26.31</v>
      </c>
      <c r="D475" s="5"/>
      <c r="E475" s="5" t="s">
        <v>27</v>
      </c>
      <c r="F475" s="6">
        <v>684.36</v>
      </c>
    </row>
    <row r="477" spans="2:9" x14ac:dyDescent="0.2">
      <c r="B477" s="31" t="s">
        <v>10</v>
      </c>
      <c r="D477" s="20"/>
      <c r="E477" s="32" t="s">
        <v>28</v>
      </c>
      <c r="F477" s="22" t="s">
        <v>63</v>
      </c>
      <c r="G477" s="22"/>
      <c r="H477" s="22"/>
      <c r="I477" s="22"/>
    </row>
    <row r="478" spans="2:9" x14ac:dyDescent="0.2">
      <c r="B478" t="s">
        <v>3</v>
      </c>
      <c r="E478" s="8">
        <v>684.36</v>
      </c>
      <c r="F478" s="33">
        <v>0</v>
      </c>
      <c r="H478" s="25"/>
      <c r="I478" s="26"/>
    </row>
    <row r="479" spans="2:9" x14ac:dyDescent="0.2">
      <c r="B479" t="s">
        <v>4</v>
      </c>
      <c r="E479" s="8">
        <f>C461*C475</f>
        <v>131.54999999999998</v>
      </c>
      <c r="F479" s="33">
        <v>0</v>
      </c>
      <c r="H479" s="25"/>
      <c r="I479" s="26"/>
    </row>
    <row r="480" spans="2:9" x14ac:dyDescent="0.2">
      <c r="B480" t="s">
        <v>5</v>
      </c>
      <c r="E480" s="8">
        <v>546.41</v>
      </c>
      <c r="F480" s="33">
        <v>0</v>
      </c>
      <c r="H480" s="25"/>
      <c r="I480" s="26"/>
    </row>
    <row r="481" spans="2:9" ht="14.25" x14ac:dyDescent="0.2">
      <c r="B481" t="s">
        <v>6</v>
      </c>
      <c r="C481" s="9"/>
      <c r="E481" s="8">
        <v>305.52999999999997</v>
      </c>
      <c r="F481" s="33">
        <v>0</v>
      </c>
      <c r="H481" s="25"/>
      <c r="I481" s="26"/>
    </row>
    <row r="482" spans="2:9" x14ac:dyDescent="0.2">
      <c r="B482" t="s">
        <v>7</v>
      </c>
      <c r="E482" s="8">
        <v>280.72000000000003</v>
      </c>
      <c r="F482" s="33">
        <v>0</v>
      </c>
      <c r="H482" s="25"/>
      <c r="I482" s="26"/>
    </row>
    <row r="483" spans="2:9" ht="15" x14ac:dyDescent="0.25">
      <c r="B483" s="9"/>
      <c r="D483" s="9"/>
      <c r="E483" s="28">
        <f>SUM(E478:E482)</f>
        <v>1948.57</v>
      </c>
      <c r="F483" s="34">
        <f>SUM(F478:F482)</f>
        <v>0</v>
      </c>
      <c r="G483" s="9"/>
      <c r="H483" s="9"/>
      <c r="I483" s="30"/>
    </row>
    <row r="485" spans="2:9" x14ac:dyDescent="0.2">
      <c r="B485" s="14" t="s">
        <v>12</v>
      </c>
      <c r="D485" s="20"/>
      <c r="E485" s="32" t="s">
        <v>24</v>
      </c>
      <c r="F485" s="22"/>
      <c r="G485" s="22"/>
      <c r="H485" s="22"/>
      <c r="I485" s="22"/>
    </row>
    <row r="486" spans="2:9" x14ac:dyDescent="0.2">
      <c r="B486" t="s">
        <v>13</v>
      </c>
      <c r="E486" s="35">
        <v>38.44</v>
      </c>
      <c r="F486" s="8"/>
      <c r="G486" s="36"/>
      <c r="H486" s="25"/>
      <c r="I486" s="26"/>
    </row>
    <row r="487" spans="2:9" x14ac:dyDescent="0.2">
      <c r="B487" t="s">
        <v>14</v>
      </c>
      <c r="E487" s="35">
        <v>92.14</v>
      </c>
      <c r="F487" s="8"/>
      <c r="G487" s="36"/>
      <c r="H487" s="25"/>
      <c r="I487" s="26"/>
    </row>
    <row r="488" spans="2:9" x14ac:dyDescent="0.2">
      <c r="B488" t="s">
        <v>15</v>
      </c>
      <c r="E488" s="35">
        <v>96.13</v>
      </c>
      <c r="F488" s="8"/>
      <c r="G488" s="36"/>
      <c r="H488" s="25"/>
      <c r="I488" s="26"/>
    </row>
    <row r="489" spans="2:9" x14ac:dyDescent="0.2">
      <c r="B489" t="s">
        <v>16</v>
      </c>
      <c r="E489" s="35">
        <v>131.66</v>
      </c>
      <c r="F489" s="8"/>
      <c r="G489" s="36"/>
      <c r="H489" s="25"/>
      <c r="I489" s="26"/>
    </row>
    <row r="491" spans="2:9" x14ac:dyDescent="0.2">
      <c r="B491" s="14" t="s">
        <v>17</v>
      </c>
      <c r="D491" s="20"/>
      <c r="E491" s="32" t="s">
        <v>24</v>
      </c>
      <c r="F491" s="22"/>
      <c r="G491" s="22"/>
      <c r="H491" s="22"/>
      <c r="I491" s="22"/>
    </row>
    <row r="492" spans="2:9" x14ac:dyDescent="0.2">
      <c r="B492" t="s">
        <v>18</v>
      </c>
      <c r="E492" s="35">
        <v>56.25</v>
      </c>
      <c r="F492" s="8"/>
      <c r="H492" s="25"/>
      <c r="I492" s="26"/>
    </row>
    <row r="493" spans="2:9" x14ac:dyDescent="0.2">
      <c r="B493" t="s">
        <v>19</v>
      </c>
      <c r="E493" s="35">
        <v>18.77</v>
      </c>
      <c r="F493" s="8"/>
      <c r="H493" s="25"/>
      <c r="I493" s="26"/>
    </row>
    <row r="494" spans="2:9" x14ac:dyDescent="0.2">
      <c r="B494" t="s">
        <v>20</v>
      </c>
      <c r="E494" s="35">
        <v>70.31</v>
      </c>
      <c r="F494" s="8"/>
      <c r="H494" s="25"/>
      <c r="I494" s="26"/>
    </row>
    <row r="495" spans="2:9" x14ac:dyDescent="0.2">
      <c r="B495" t="s">
        <v>21</v>
      </c>
      <c r="E495" s="35">
        <v>23.46</v>
      </c>
      <c r="F495" s="37"/>
      <c r="H495" s="25"/>
      <c r="I495" s="26"/>
    </row>
    <row r="496" spans="2:9" ht="13.5" thickBot="1" x14ac:dyDescent="0.25"/>
    <row r="497" spans="2:11" ht="16.5" thickTop="1" thickBot="1" x14ac:dyDescent="0.3">
      <c r="B497" s="5" t="s">
        <v>30</v>
      </c>
      <c r="E497" s="15">
        <f>12*E473+2*E483</f>
        <v>37921.699999999997</v>
      </c>
    </row>
    <row r="498" spans="2:11" ht="24" thickTop="1" thickBot="1" x14ac:dyDescent="0.25">
      <c r="B498" s="16" t="s">
        <v>23</v>
      </c>
      <c r="E498" s="38"/>
    </row>
    <row r="499" spans="2:11" ht="13.5" thickTop="1" x14ac:dyDescent="0.2">
      <c r="E499" s="38"/>
      <c r="F499" s="75" t="s">
        <v>31</v>
      </c>
      <c r="G499" s="40">
        <f>E502/E497</f>
        <v>0.94861596394676395</v>
      </c>
      <c r="H499" s="76" t="s">
        <v>32</v>
      </c>
    </row>
    <row r="500" spans="2:11" ht="13.5" thickBot="1" x14ac:dyDescent="0.25">
      <c r="E500" s="38"/>
      <c r="F500" s="42">
        <f>E497-E502</f>
        <v>1948.5699999999997</v>
      </c>
      <c r="G500" s="43"/>
      <c r="H500" s="44">
        <f>1-G499</f>
        <v>5.1384036053236049E-2</v>
      </c>
    </row>
    <row r="501" spans="2:11" ht="14.25" thickTop="1" thickBot="1" x14ac:dyDescent="0.25">
      <c r="E501" s="38"/>
    </row>
    <row r="502" spans="2:11" ht="16.5" thickTop="1" thickBot="1" x14ac:dyDescent="0.3">
      <c r="B502" s="11" t="s">
        <v>33</v>
      </c>
      <c r="C502" s="11"/>
      <c r="D502" s="11"/>
      <c r="E502" s="45">
        <f>12*E473+E483</f>
        <v>35973.129999999997</v>
      </c>
      <c r="K502" s="36"/>
    </row>
    <row r="503" spans="2:11" ht="23.25" thickTop="1" x14ac:dyDescent="0.2">
      <c r="B503" s="16" t="s">
        <v>23</v>
      </c>
    </row>
    <row r="504" spans="2:11" x14ac:dyDescent="0.2">
      <c r="K504" s="46"/>
    </row>
    <row r="505" spans="2:11" hidden="1" x14ac:dyDescent="0.2">
      <c r="C505" s="26">
        <f>E497/1568</f>
        <v>24.184757653061222</v>
      </c>
      <c r="D505" s="26">
        <f>E497/1680</f>
        <v>22.572440476190476</v>
      </c>
      <c r="E505" s="26">
        <f>E502/1680</f>
        <v>21.412577380952378</v>
      </c>
      <c r="F505">
        <f>E505/C505</f>
        <v>0.88537489968364635</v>
      </c>
      <c r="G505">
        <f>D505/C505</f>
        <v>0.93333333333333335</v>
      </c>
      <c r="H505">
        <f>E502/E609</f>
        <v>0.88298074449639363</v>
      </c>
      <c r="K505" s="46"/>
    </row>
    <row r="506" spans="2:11" ht="13.5" thickBot="1" x14ac:dyDescent="0.25">
      <c r="C506" s="26"/>
      <c r="D506" s="26"/>
      <c r="E506" s="26"/>
      <c r="K506" s="46"/>
    </row>
    <row r="507" spans="2:11" ht="15.75" thickTop="1" x14ac:dyDescent="0.25">
      <c r="B507" s="47" t="s">
        <v>34</v>
      </c>
      <c r="C507" s="48" t="s">
        <v>35</v>
      </c>
      <c r="D507" s="49" t="s">
        <v>36</v>
      </c>
      <c r="E507" s="50"/>
      <c r="F507" s="50"/>
      <c r="G507" s="51"/>
      <c r="H507" s="52">
        <f>1-G505</f>
        <v>6.6666666666666652E-2</v>
      </c>
      <c r="K507" s="46"/>
    </row>
    <row r="508" spans="2:11" ht="15" x14ac:dyDescent="0.25">
      <c r="B508" s="47" t="s">
        <v>37</v>
      </c>
      <c r="C508" s="53"/>
      <c r="D508" s="54"/>
      <c r="E508" s="54"/>
      <c r="F508" s="54"/>
      <c r="G508" s="54"/>
      <c r="H508" s="55"/>
      <c r="K508" s="46"/>
    </row>
    <row r="509" spans="2:11" ht="15.75" thickBot="1" x14ac:dyDescent="0.3">
      <c r="B509" s="47" t="s">
        <v>38</v>
      </c>
      <c r="C509" s="56" t="s">
        <v>39</v>
      </c>
      <c r="D509" s="57" t="s">
        <v>40</v>
      </c>
      <c r="E509" s="58"/>
      <c r="F509" s="58"/>
      <c r="G509" s="59"/>
      <c r="H509" s="60">
        <f>1-F505</f>
        <v>0.11462510031635365</v>
      </c>
      <c r="K509" s="46"/>
    </row>
    <row r="510" spans="2:11" ht="13.5" thickTop="1" x14ac:dyDescent="0.2"/>
    <row r="512" spans="2:11" ht="13.5" thickBot="1" x14ac:dyDescent="0.25"/>
    <row r="513" spans="1:9" s="65" customFormat="1" ht="21.75" thickTop="1" thickBot="1" x14ac:dyDescent="0.35">
      <c r="A513"/>
      <c r="B513" s="61" t="s">
        <v>41</v>
      </c>
      <c r="C513" s="62"/>
      <c r="D513" s="62"/>
      <c r="E513" s="62"/>
      <c r="F513" s="63">
        <f>E609-E502</f>
        <v>4767.4300000000076</v>
      </c>
      <c r="G513" s="62"/>
      <c r="H513" s="64">
        <f>1-H505</f>
        <v>0.11701925550360637</v>
      </c>
    </row>
    <row r="514" spans="1:9" ht="13.5" thickTop="1" x14ac:dyDescent="0.2"/>
    <row r="515" spans="1:9" x14ac:dyDescent="0.2">
      <c r="B515" s="17"/>
      <c r="C515" s="17"/>
      <c r="D515" s="17"/>
      <c r="E515" s="17"/>
      <c r="F515" s="17"/>
      <c r="G515" s="17"/>
      <c r="H515" s="17"/>
      <c r="I515" s="17"/>
    </row>
    <row r="516" spans="1:9" ht="20.25" x14ac:dyDescent="0.3">
      <c r="A516" s="65"/>
    </row>
    <row r="517" spans="1:9" ht="22.5" customHeight="1" x14ac:dyDescent="0.3">
      <c r="B517" s="1" t="s">
        <v>42</v>
      </c>
    </row>
    <row r="519" spans="1:9" x14ac:dyDescent="0.2">
      <c r="B519" s="2" t="s">
        <v>0</v>
      </c>
      <c r="C519" s="3">
        <v>5</v>
      </c>
    </row>
    <row r="520" spans="1:9" x14ac:dyDescent="0.2">
      <c r="B520" s="2"/>
      <c r="C520" s="4"/>
    </row>
    <row r="521" spans="1:9" x14ac:dyDescent="0.2">
      <c r="B521" s="5" t="s">
        <v>1</v>
      </c>
      <c r="C521" s="6">
        <v>42.65</v>
      </c>
    </row>
    <row r="522" spans="1:9" x14ac:dyDescent="0.2">
      <c r="B522" s="2"/>
    </row>
    <row r="523" spans="1:9" x14ac:dyDescent="0.2">
      <c r="B523" s="7" t="s">
        <v>2</v>
      </c>
    </row>
    <row r="524" spans="1:9" x14ac:dyDescent="0.2">
      <c r="B524" t="s">
        <v>3</v>
      </c>
      <c r="E524" s="8">
        <v>1109.05</v>
      </c>
    </row>
    <row r="525" spans="1:9" x14ac:dyDescent="0.2">
      <c r="B525" t="s">
        <v>4</v>
      </c>
      <c r="E525" s="8">
        <f>C519*C521</f>
        <v>213.25</v>
      </c>
    </row>
    <row r="526" spans="1:9" x14ac:dyDescent="0.2">
      <c r="B526" t="s">
        <v>5</v>
      </c>
      <c r="E526" s="8">
        <v>546.41</v>
      </c>
    </row>
    <row r="527" spans="1:9" x14ac:dyDescent="0.2">
      <c r="B527" t="s">
        <v>6</v>
      </c>
      <c r="E527" s="8">
        <v>305.52999999999997</v>
      </c>
    </row>
    <row r="528" spans="1:9" x14ac:dyDescent="0.2">
      <c r="B528" t="s">
        <v>7</v>
      </c>
      <c r="E528" s="8">
        <v>280.72000000000003</v>
      </c>
    </row>
    <row r="529" spans="2:5" x14ac:dyDescent="0.2">
      <c r="B529" t="s">
        <v>8</v>
      </c>
      <c r="E529" s="8">
        <v>21.6</v>
      </c>
    </row>
    <row r="530" spans="2:5" x14ac:dyDescent="0.2">
      <c r="B530" t="s">
        <v>9</v>
      </c>
      <c r="E530" s="8">
        <v>358.82</v>
      </c>
    </row>
    <row r="531" spans="2:5" ht="14.25" x14ac:dyDescent="0.2">
      <c r="B531" s="9"/>
      <c r="E531" s="10">
        <f>SUM(E524:E530)</f>
        <v>2835.38</v>
      </c>
    </row>
    <row r="533" spans="2:5" x14ac:dyDescent="0.2">
      <c r="B533" s="7" t="s">
        <v>10</v>
      </c>
    </row>
    <row r="534" spans="2:5" x14ac:dyDescent="0.2">
      <c r="B534" s="11" t="s">
        <v>11</v>
      </c>
      <c r="C534" s="12">
        <v>26.31</v>
      </c>
    </row>
    <row r="535" spans="2:5" x14ac:dyDescent="0.2">
      <c r="B535" s="20"/>
    </row>
    <row r="536" spans="2:5" x14ac:dyDescent="0.2">
      <c r="B536" t="s">
        <v>3</v>
      </c>
      <c r="E536" s="8">
        <v>684.36</v>
      </c>
    </row>
    <row r="537" spans="2:5" x14ac:dyDescent="0.2">
      <c r="B537" t="s">
        <v>4</v>
      </c>
      <c r="E537" s="8">
        <f>C519*C534</f>
        <v>131.54999999999998</v>
      </c>
    </row>
    <row r="538" spans="2:5" x14ac:dyDescent="0.2">
      <c r="B538" t="s">
        <v>5</v>
      </c>
      <c r="E538" s="8">
        <v>546.41</v>
      </c>
    </row>
    <row r="539" spans="2:5" x14ac:dyDescent="0.2">
      <c r="B539" t="s">
        <v>6</v>
      </c>
      <c r="E539" s="8">
        <v>305.52999999999997</v>
      </c>
    </row>
    <row r="540" spans="2:5" x14ac:dyDescent="0.2">
      <c r="B540" t="s">
        <v>7</v>
      </c>
      <c r="E540" s="8">
        <v>280.72000000000003</v>
      </c>
    </row>
    <row r="541" spans="2:5" ht="14.25" x14ac:dyDescent="0.2">
      <c r="B541" s="9"/>
      <c r="E541" s="13">
        <f>SUM(E536:E540)</f>
        <v>1948.57</v>
      </c>
    </row>
    <row r="543" spans="2:5" x14ac:dyDescent="0.2">
      <c r="B543" s="14" t="s">
        <v>12</v>
      </c>
    </row>
    <row r="544" spans="2:5" x14ac:dyDescent="0.2">
      <c r="B544" t="s">
        <v>13</v>
      </c>
      <c r="E544" s="8">
        <v>38.44</v>
      </c>
    </row>
    <row r="545" spans="2:5" x14ac:dyDescent="0.2">
      <c r="B545" t="s">
        <v>14</v>
      </c>
      <c r="E545" s="8">
        <v>92.14</v>
      </c>
    </row>
    <row r="546" spans="2:5" x14ac:dyDescent="0.2">
      <c r="B546" t="s">
        <v>15</v>
      </c>
      <c r="E546" s="8">
        <v>96.13</v>
      </c>
    </row>
    <row r="547" spans="2:5" x14ac:dyDescent="0.2">
      <c r="B547" t="s">
        <v>16</v>
      </c>
      <c r="E547" s="8">
        <v>131.66</v>
      </c>
    </row>
    <row r="549" spans="2:5" x14ac:dyDescent="0.2">
      <c r="B549" s="14" t="s">
        <v>17</v>
      </c>
    </row>
    <row r="550" spans="2:5" x14ac:dyDescent="0.2">
      <c r="B550" t="s">
        <v>18</v>
      </c>
      <c r="E550" s="8">
        <v>56.25</v>
      </c>
    </row>
    <row r="551" spans="2:5" x14ac:dyDescent="0.2">
      <c r="B551" t="s">
        <v>19</v>
      </c>
      <c r="E551" s="8">
        <v>18.77</v>
      </c>
    </row>
    <row r="552" spans="2:5" x14ac:dyDescent="0.2">
      <c r="B552" t="s">
        <v>20</v>
      </c>
      <c r="E552" s="8">
        <v>70.31</v>
      </c>
    </row>
    <row r="553" spans="2:5" x14ac:dyDescent="0.2">
      <c r="B553" t="s">
        <v>21</v>
      </c>
      <c r="E553" s="8">
        <v>23.46</v>
      </c>
    </row>
    <row r="554" spans="2:5" ht="13.5" thickBot="1" x14ac:dyDescent="0.25"/>
    <row r="555" spans="2:5" ht="16.5" thickTop="1" thickBot="1" x14ac:dyDescent="0.3">
      <c r="B555" s="5" t="s">
        <v>43</v>
      </c>
      <c r="E555" s="15">
        <f>12*E531+2*E541</f>
        <v>37921.699999999997</v>
      </c>
    </row>
    <row r="556" spans="2:5" ht="23.25" thickTop="1" x14ac:dyDescent="0.2">
      <c r="B556" s="16" t="s">
        <v>23</v>
      </c>
    </row>
    <row r="558" spans="2:5" ht="13.5" thickBot="1" x14ac:dyDescent="0.25"/>
    <row r="559" spans="2:5" ht="16.5" thickTop="1" thickBot="1" x14ac:dyDescent="0.3">
      <c r="B559" s="11" t="s">
        <v>44</v>
      </c>
      <c r="C559" s="11"/>
      <c r="E559" s="45">
        <f>E614-E555</f>
        <v>1205.7700000000041</v>
      </c>
    </row>
    <row r="560" spans="2:5" ht="52.5" customHeight="1" thickTop="1" x14ac:dyDescent="0.2">
      <c r="B560" s="16" t="s">
        <v>45</v>
      </c>
    </row>
    <row r="563" spans="1:9" x14ac:dyDescent="0.2">
      <c r="B563" s="17"/>
      <c r="C563" s="17"/>
      <c r="D563" s="17"/>
      <c r="E563" s="17"/>
      <c r="F563" s="17"/>
      <c r="G563" s="17"/>
      <c r="H563" s="17"/>
      <c r="I563" s="17"/>
    </row>
    <row r="565" spans="1:9" ht="22.5" customHeight="1" x14ac:dyDescent="0.3">
      <c r="B565" s="1" t="s">
        <v>46</v>
      </c>
    </row>
    <row r="567" spans="1:9" x14ac:dyDescent="0.2">
      <c r="B567" s="2" t="s">
        <v>0</v>
      </c>
      <c r="C567" s="18">
        <v>5</v>
      </c>
    </row>
    <row r="568" spans="1:9" x14ac:dyDescent="0.2">
      <c r="B568" s="2"/>
      <c r="C568" s="4"/>
    </row>
    <row r="569" spans="1:9" x14ac:dyDescent="0.2">
      <c r="B569" s="5" t="s">
        <v>47</v>
      </c>
      <c r="C569" s="6">
        <v>44.65</v>
      </c>
    </row>
    <row r="570" spans="1:9" x14ac:dyDescent="0.2">
      <c r="B570" s="2"/>
      <c r="C570" s="4"/>
    </row>
    <row r="571" spans="1:9" x14ac:dyDescent="0.2">
      <c r="B571" s="11" t="s">
        <v>48</v>
      </c>
      <c r="C571" s="12">
        <v>42.65</v>
      </c>
    </row>
    <row r="573" spans="1:9" s="20" customFormat="1" x14ac:dyDescent="0.2">
      <c r="A573"/>
      <c r="E573" s="21" t="s">
        <v>49</v>
      </c>
      <c r="F573" s="22" t="s">
        <v>50</v>
      </c>
      <c r="H573" s="22" t="s">
        <v>51</v>
      </c>
      <c r="I573" s="22" t="s">
        <v>52</v>
      </c>
    </row>
    <row r="574" spans="1:9" x14ac:dyDescent="0.2">
      <c r="B574" t="s">
        <v>3</v>
      </c>
      <c r="E574" s="8">
        <v>1161.3</v>
      </c>
      <c r="F574" s="8">
        <v>1109.05</v>
      </c>
      <c r="G574" s="24">
        <f t="shared" ref="G574:G580" si="0">F574/E574</f>
        <v>0.95500731938344963</v>
      </c>
      <c r="H574" s="25">
        <f t="shared" ref="H574:H580" si="1">1-G574</f>
        <v>4.4992680616550373E-2</v>
      </c>
      <c r="I574" s="26">
        <f t="shared" ref="I574:I581" si="2">E574-F574</f>
        <v>52.25</v>
      </c>
    </row>
    <row r="575" spans="1:9" x14ac:dyDescent="0.2">
      <c r="B575" t="s">
        <v>4</v>
      </c>
      <c r="E575" s="8">
        <f>C569*C567</f>
        <v>223.25</v>
      </c>
      <c r="F575" s="8">
        <f>C567*C571</f>
        <v>213.25</v>
      </c>
      <c r="G575" s="24">
        <f t="shared" si="0"/>
        <v>0.95520716685330342</v>
      </c>
      <c r="H575" s="25">
        <f t="shared" si="1"/>
        <v>4.4792833146696576E-2</v>
      </c>
      <c r="I575" s="26">
        <f t="shared" si="2"/>
        <v>10</v>
      </c>
    </row>
    <row r="576" spans="1:9" x14ac:dyDescent="0.2">
      <c r="A576" s="20"/>
      <c r="B576" t="s">
        <v>5</v>
      </c>
      <c r="E576" s="8">
        <v>575.16</v>
      </c>
      <c r="F576" s="8">
        <v>546.41</v>
      </c>
      <c r="G576" s="24">
        <f t="shared" si="0"/>
        <v>0.95001390917309969</v>
      </c>
      <c r="H576" s="25">
        <f t="shared" si="1"/>
        <v>4.9986090826900309E-2</v>
      </c>
      <c r="I576" s="26">
        <f t="shared" si="2"/>
        <v>28.75</v>
      </c>
    </row>
    <row r="577" spans="1:9" x14ac:dyDescent="0.2">
      <c r="B577" t="s">
        <v>6</v>
      </c>
      <c r="E577" s="8">
        <v>318.26</v>
      </c>
      <c r="F577" s="8">
        <v>305.52999999999997</v>
      </c>
      <c r="G577" s="24">
        <f t="shared" si="0"/>
        <v>0.96000125683403503</v>
      </c>
      <c r="H577" s="25">
        <f t="shared" si="1"/>
        <v>3.9998743165964967E-2</v>
      </c>
      <c r="I577" s="26">
        <f t="shared" si="2"/>
        <v>12.730000000000018</v>
      </c>
    </row>
    <row r="578" spans="1:9" x14ac:dyDescent="0.2">
      <c r="B578" t="s">
        <v>7</v>
      </c>
      <c r="E578" s="8">
        <v>292.41000000000003</v>
      </c>
      <c r="F578" s="8">
        <v>280.72000000000003</v>
      </c>
      <c r="G578" s="24">
        <f t="shared" si="0"/>
        <v>0.96002188707636538</v>
      </c>
      <c r="H578" s="25">
        <f t="shared" si="1"/>
        <v>3.9978112923634623E-2</v>
      </c>
      <c r="I578" s="26">
        <f t="shared" si="2"/>
        <v>11.689999999999998</v>
      </c>
    </row>
    <row r="579" spans="1:9" x14ac:dyDescent="0.2">
      <c r="B579" t="s">
        <v>8</v>
      </c>
      <c r="E579" s="8">
        <v>22.5</v>
      </c>
      <c r="F579" s="8">
        <v>21.6</v>
      </c>
      <c r="G579" s="24">
        <f t="shared" si="0"/>
        <v>0.96000000000000008</v>
      </c>
      <c r="H579" s="25">
        <f t="shared" si="1"/>
        <v>3.9999999999999925E-2</v>
      </c>
      <c r="I579" s="26">
        <f t="shared" si="2"/>
        <v>0.89999999999999858</v>
      </c>
    </row>
    <row r="580" spans="1:9" x14ac:dyDescent="0.2">
      <c r="B580" t="s">
        <v>9</v>
      </c>
      <c r="E580" s="8">
        <v>373.77</v>
      </c>
      <c r="F580" s="8">
        <v>358.82</v>
      </c>
      <c r="G580" s="24">
        <f t="shared" si="0"/>
        <v>0.96000214035369347</v>
      </c>
      <c r="H580" s="25">
        <f t="shared" si="1"/>
        <v>3.9997859646306533E-2</v>
      </c>
      <c r="I580" s="26">
        <f t="shared" si="2"/>
        <v>14.949999999999989</v>
      </c>
    </row>
    <row r="581" spans="1:9" s="9" customFormat="1" ht="15" x14ac:dyDescent="0.25">
      <c r="A581"/>
      <c r="E581" s="28">
        <f>SUM(E574:E580)</f>
        <v>2966.65</v>
      </c>
      <c r="F581" s="28">
        <f>SUM(F574:F580)</f>
        <v>2835.38</v>
      </c>
      <c r="G581" s="29"/>
      <c r="H581" s="30"/>
      <c r="I581" s="30">
        <f t="shared" si="2"/>
        <v>131.26999999999998</v>
      </c>
    </row>
    <row r="582" spans="1:9" x14ac:dyDescent="0.2">
      <c r="E582" s="13"/>
      <c r="F582" s="13"/>
      <c r="G582" s="66"/>
      <c r="H582" s="74"/>
    </row>
    <row r="583" spans="1:9" x14ac:dyDescent="0.2">
      <c r="B583" s="5" t="s">
        <v>53</v>
      </c>
      <c r="C583" s="67">
        <v>44.65</v>
      </c>
      <c r="D583" s="5"/>
      <c r="E583" s="5" t="s">
        <v>54</v>
      </c>
      <c r="F583" s="67">
        <v>1161.3</v>
      </c>
    </row>
    <row r="584" spans="1:9" ht="14.25" x14ac:dyDescent="0.2">
      <c r="A584" s="9"/>
      <c r="C584" s="68"/>
      <c r="F584" s="68"/>
    </row>
    <row r="585" spans="1:9" x14ac:dyDescent="0.2">
      <c r="B585" s="11" t="s">
        <v>55</v>
      </c>
      <c r="C585" s="69">
        <v>23.98</v>
      </c>
      <c r="D585" s="11"/>
      <c r="E585" s="11" t="s">
        <v>56</v>
      </c>
      <c r="F585" s="69">
        <v>623.62</v>
      </c>
    </row>
    <row r="587" spans="1:9" s="20" customFormat="1" x14ac:dyDescent="0.2">
      <c r="A587"/>
      <c r="C587"/>
      <c r="E587" s="32" t="s">
        <v>57</v>
      </c>
      <c r="F587" s="22" t="s">
        <v>58</v>
      </c>
      <c r="G587" s="22"/>
      <c r="H587" s="22" t="s">
        <v>51</v>
      </c>
      <c r="I587" s="22" t="s">
        <v>52</v>
      </c>
    </row>
    <row r="588" spans="1:9" x14ac:dyDescent="0.2">
      <c r="B588" t="s">
        <v>3</v>
      </c>
      <c r="E588" s="8">
        <v>1161.3</v>
      </c>
      <c r="F588" s="8">
        <v>623.62</v>
      </c>
      <c r="G588">
        <f>F588/E588</f>
        <v>0.53700163609747698</v>
      </c>
      <c r="H588" s="25">
        <f>1-G588</f>
        <v>0.46299836390252302</v>
      </c>
      <c r="I588" s="26">
        <f t="shared" ref="I588:I593" si="3">E588-F588</f>
        <v>537.67999999999995</v>
      </c>
    </row>
    <row r="589" spans="1:9" x14ac:dyDescent="0.2">
      <c r="B589" t="s">
        <v>4</v>
      </c>
      <c r="E589" s="8">
        <f>C567*C583</f>
        <v>223.25</v>
      </c>
      <c r="F589" s="8">
        <f>C567*C585</f>
        <v>119.9</v>
      </c>
      <c r="G589">
        <f>F589/E589</f>
        <v>0.53706606942889146</v>
      </c>
      <c r="H589" s="25">
        <f>1-G589</f>
        <v>0.46293393057110854</v>
      </c>
      <c r="I589" s="26">
        <f t="shared" si="3"/>
        <v>103.35</v>
      </c>
    </row>
    <row r="590" spans="1:9" x14ac:dyDescent="0.2">
      <c r="A590" s="20"/>
      <c r="B590" t="s">
        <v>5</v>
      </c>
      <c r="E590" s="8">
        <v>575.16</v>
      </c>
      <c r="F590" s="8">
        <v>546.41</v>
      </c>
      <c r="G590">
        <f>F590/E590</f>
        <v>0.95001390917309969</v>
      </c>
      <c r="H590" s="25">
        <f>1-G590</f>
        <v>4.9986090826900309E-2</v>
      </c>
      <c r="I590" s="26">
        <f t="shared" si="3"/>
        <v>28.75</v>
      </c>
    </row>
    <row r="591" spans="1:9" ht="14.25" x14ac:dyDescent="0.2">
      <c r="B591" t="s">
        <v>6</v>
      </c>
      <c r="C591" s="9"/>
      <c r="E591" s="8">
        <v>318.26</v>
      </c>
      <c r="F591" s="8">
        <v>305.52999999999997</v>
      </c>
      <c r="G591">
        <f>F591/E591</f>
        <v>0.96000125683403503</v>
      </c>
      <c r="H591" s="25">
        <f>1-G591</f>
        <v>3.9998743165964967E-2</v>
      </c>
      <c r="I591" s="26">
        <f t="shared" si="3"/>
        <v>12.730000000000018</v>
      </c>
    </row>
    <row r="592" spans="1:9" x14ac:dyDescent="0.2">
      <c r="B592" t="s">
        <v>7</v>
      </c>
      <c r="E592" s="8">
        <v>292.41000000000003</v>
      </c>
      <c r="F592" s="8">
        <v>280.72000000000003</v>
      </c>
      <c r="G592">
        <f>F592/E592</f>
        <v>0.96002188707636538</v>
      </c>
      <c r="H592" s="25">
        <f>1-G592</f>
        <v>3.9978112923634623E-2</v>
      </c>
      <c r="I592" s="26">
        <f t="shared" si="3"/>
        <v>11.689999999999998</v>
      </c>
    </row>
    <row r="593" spans="1:9" s="9" customFormat="1" ht="15" x14ac:dyDescent="0.25">
      <c r="A593"/>
      <c r="C593"/>
      <c r="E593" s="28">
        <f>SUM(E588:E592)</f>
        <v>2570.38</v>
      </c>
      <c r="F593" s="28">
        <f>SUM(F588:F592)</f>
        <v>1876.1799999999998</v>
      </c>
      <c r="I593" s="30">
        <f t="shared" si="3"/>
        <v>694.20000000000027</v>
      </c>
    </row>
    <row r="596" spans="1:9" s="20" customFormat="1" ht="14.25" x14ac:dyDescent="0.2">
      <c r="A596" s="9"/>
      <c r="B596" s="14" t="s">
        <v>12</v>
      </c>
      <c r="C596"/>
      <c r="E596" s="32" t="s">
        <v>49</v>
      </c>
      <c r="F596" s="22" t="s">
        <v>59</v>
      </c>
      <c r="G596" s="22"/>
      <c r="H596" s="22" t="s">
        <v>51</v>
      </c>
      <c r="I596" s="22" t="s">
        <v>52</v>
      </c>
    </row>
    <row r="597" spans="1:9" x14ac:dyDescent="0.2">
      <c r="B597" t="s">
        <v>13</v>
      </c>
      <c r="E597" s="8">
        <v>40.04</v>
      </c>
      <c r="F597" s="8">
        <v>38.44</v>
      </c>
      <c r="G597" s="36">
        <f>F597/E597</f>
        <v>0.96003996003995995</v>
      </c>
      <c r="H597" s="25">
        <f>1-G597</f>
        <v>3.996003996004005E-2</v>
      </c>
      <c r="I597" s="26">
        <f>E597-F597</f>
        <v>1.6000000000000014</v>
      </c>
    </row>
    <row r="598" spans="1:9" x14ac:dyDescent="0.2">
      <c r="B598" t="s">
        <v>14</v>
      </c>
      <c r="E598" s="8">
        <v>95.97</v>
      </c>
      <c r="F598" s="8">
        <v>92.14</v>
      </c>
      <c r="G598" s="36">
        <f>F598/E598</f>
        <v>0.96009169532145466</v>
      </c>
      <c r="H598" s="25">
        <f>1-G598</f>
        <v>3.9908304678545337E-2</v>
      </c>
      <c r="I598" s="26">
        <f>E598-F598</f>
        <v>3.8299999999999983</v>
      </c>
    </row>
    <row r="599" spans="1:9" x14ac:dyDescent="0.2">
      <c r="A599" s="20"/>
      <c r="B599" t="s">
        <v>15</v>
      </c>
      <c r="E599" s="8">
        <v>100.13</v>
      </c>
      <c r="F599" s="8">
        <v>96.13</v>
      </c>
      <c r="G599" s="36">
        <f>F599/E599</f>
        <v>0.96005193248776588</v>
      </c>
      <c r="H599" s="25">
        <f>1-G599</f>
        <v>3.994806751223412E-2</v>
      </c>
      <c r="I599" s="26">
        <f>E599-F599</f>
        <v>4</v>
      </c>
    </row>
    <row r="600" spans="1:9" x14ac:dyDescent="0.2">
      <c r="B600" t="s">
        <v>16</v>
      </c>
      <c r="E600" s="8">
        <v>137.13999999999999</v>
      </c>
      <c r="F600" s="8">
        <v>131.66</v>
      </c>
      <c r="G600" s="36">
        <f>F600/E600</f>
        <v>0.96004083418404562</v>
      </c>
      <c r="H600" s="25">
        <f>1-G600</f>
        <v>3.9959165815954378E-2</v>
      </c>
      <c r="I600" s="26">
        <f>E600-F600</f>
        <v>5.4799999999999898</v>
      </c>
    </row>
    <row r="602" spans="1:9" s="20" customFormat="1" x14ac:dyDescent="0.2">
      <c r="A602"/>
      <c r="B602" s="14" t="s">
        <v>17</v>
      </c>
      <c r="C602"/>
      <c r="E602" s="32" t="s">
        <v>49</v>
      </c>
      <c r="F602" s="22" t="s">
        <v>59</v>
      </c>
      <c r="G602" s="22"/>
      <c r="H602" s="22" t="s">
        <v>51</v>
      </c>
      <c r="I602" s="22" t="s">
        <v>52</v>
      </c>
    </row>
    <row r="603" spans="1:9" x14ac:dyDescent="0.2">
      <c r="B603" t="s">
        <v>18</v>
      </c>
      <c r="E603" s="8">
        <v>58.59</v>
      </c>
      <c r="F603" s="8">
        <v>56.25</v>
      </c>
      <c r="G603">
        <f>F603/E603</f>
        <v>0.96006144393241166</v>
      </c>
      <c r="H603" s="25">
        <f>1-G603</f>
        <v>3.9938556067588338E-2</v>
      </c>
      <c r="I603" s="26">
        <f>E603-F603</f>
        <v>2.3400000000000034</v>
      </c>
    </row>
    <row r="604" spans="1:9" x14ac:dyDescent="0.2">
      <c r="B604" t="s">
        <v>19</v>
      </c>
      <c r="E604" s="8">
        <v>19.55</v>
      </c>
      <c r="F604" s="8">
        <v>18.77</v>
      </c>
      <c r="G604">
        <f>F604/E604</f>
        <v>0.96010230179028122</v>
      </c>
      <c r="H604" s="25">
        <f>1-G604</f>
        <v>3.9897698209718779E-2</v>
      </c>
      <c r="I604" s="26">
        <f>E604-F604</f>
        <v>0.78000000000000114</v>
      </c>
    </row>
    <row r="605" spans="1:9" x14ac:dyDescent="0.2">
      <c r="A605" s="20"/>
      <c r="B605" t="s">
        <v>20</v>
      </c>
      <c r="E605" s="8">
        <v>73.23</v>
      </c>
      <c r="F605" s="8">
        <v>70.31</v>
      </c>
      <c r="G605">
        <f>F605/E605</f>
        <v>0.96012563157176023</v>
      </c>
      <c r="H605" s="25">
        <f>1-G605</f>
        <v>3.987436842823977E-2</v>
      </c>
      <c r="I605" s="26">
        <f>E605-F605</f>
        <v>2.9200000000000017</v>
      </c>
    </row>
    <row r="606" spans="1:9" x14ac:dyDescent="0.2">
      <c r="B606" t="s">
        <v>21</v>
      </c>
      <c r="E606" s="8">
        <v>24.43</v>
      </c>
      <c r="F606" s="37">
        <v>23.46</v>
      </c>
      <c r="G606">
        <f>F606/E606</f>
        <v>0.9602947196070406</v>
      </c>
      <c r="H606" s="25">
        <f>1-G606</f>
        <v>3.9705280392959397E-2</v>
      </c>
      <c r="I606" s="26">
        <f>E606-F606</f>
        <v>0.96999999999999886</v>
      </c>
    </row>
    <row r="607" spans="1:9" x14ac:dyDescent="0.2">
      <c r="E607" s="8"/>
      <c r="F607" s="37"/>
      <c r="H607" s="25"/>
      <c r="I607" s="26"/>
    </row>
    <row r="608" spans="1:9" ht="13.5" thickBot="1" x14ac:dyDescent="0.25"/>
    <row r="609" spans="2:8" ht="16.5" thickTop="1" thickBot="1" x14ac:dyDescent="0.3">
      <c r="B609" s="5" t="s">
        <v>60</v>
      </c>
      <c r="E609" s="15">
        <f>12*E581+2*E593</f>
        <v>40740.560000000005</v>
      </c>
    </row>
    <row r="610" spans="2:8" ht="24" thickTop="1" thickBot="1" x14ac:dyDescent="0.25">
      <c r="B610" s="16" t="s">
        <v>23</v>
      </c>
      <c r="E610" s="70"/>
    </row>
    <row r="611" spans="2:8" ht="13.5" thickTop="1" x14ac:dyDescent="0.2">
      <c r="E611" s="70"/>
      <c r="F611" s="39" t="s">
        <v>31</v>
      </c>
      <c r="G611" s="71">
        <f>E614/E609</f>
        <v>0.96040579707299056</v>
      </c>
      <c r="H611" s="41" t="s">
        <v>32</v>
      </c>
    </row>
    <row r="612" spans="2:8" ht="13.5" thickBot="1" x14ac:dyDescent="0.25">
      <c r="E612" s="70"/>
      <c r="F612" s="42">
        <f>E609-E614</f>
        <v>1613.0900000000038</v>
      </c>
      <c r="G612" s="72"/>
      <c r="H612" s="44">
        <f>1-G611</f>
        <v>3.9594202927009436E-2</v>
      </c>
    </row>
    <row r="613" spans="2:8" ht="14.25" thickTop="1" thickBot="1" x14ac:dyDescent="0.25">
      <c r="E613" s="70"/>
    </row>
    <row r="614" spans="2:8" ht="16.5" thickTop="1" thickBot="1" x14ac:dyDescent="0.3">
      <c r="B614" s="11" t="s">
        <v>61</v>
      </c>
      <c r="C614" s="11"/>
      <c r="D614" s="11"/>
      <c r="E614" s="45">
        <f>5*E581+7*F581+E593+F593</f>
        <v>39127.47</v>
      </c>
    </row>
    <row r="615" spans="2:8" ht="23.25" thickTop="1" x14ac:dyDescent="0.2">
      <c r="B615" s="16" t="s">
        <v>23</v>
      </c>
    </row>
  </sheetData>
  <dataValidations count="1">
    <dataValidation type="list" allowBlank="1" showInputMessage="1" showErrorMessage="1" sqref="F461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13" max="16383" man="1"/>
    <brk id="5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indexed="44"/>
  </sheetPr>
  <dimension ref="A1:K619"/>
  <sheetViews>
    <sheetView topLeftCell="A28" zoomScaleNormal="100" workbookViewId="0">
      <selection activeCell="B46" sqref="B46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9.42578125" bestFit="1" customWidth="1"/>
    <col min="6" max="6" width="23.4257812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A1" s="94"/>
      <c r="B1" s="1" t="s">
        <v>91</v>
      </c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49.59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187.06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677.15</v>
      </c>
      <c r="F14" s="8"/>
    </row>
    <row r="15" spans="1:6" x14ac:dyDescent="0.2">
      <c r="B15" t="s">
        <v>6</v>
      </c>
      <c r="E15" s="8">
        <v>393.35</v>
      </c>
      <c r="F15" s="8"/>
    </row>
    <row r="16" spans="1:6" x14ac:dyDescent="0.2">
      <c r="B16" t="s">
        <v>7</v>
      </c>
      <c r="E16" s="8">
        <v>305.20999999999998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3105.96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30.61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677.15</v>
      </c>
      <c r="F27" s="8"/>
    </row>
    <row r="28" spans="2:6" x14ac:dyDescent="0.2">
      <c r="B28" t="s">
        <v>6</v>
      </c>
      <c r="E28" s="8">
        <v>393.35</v>
      </c>
      <c r="F28" s="8"/>
    </row>
    <row r="29" spans="2:6" x14ac:dyDescent="0.2">
      <c r="B29" t="s">
        <v>7</v>
      </c>
      <c r="E29" s="8">
        <v>305.20999999999998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SUM(E25:E29)</f>
        <v>2170.71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44.67</v>
      </c>
    </row>
    <row r="35" spans="2:6" x14ac:dyDescent="0.2">
      <c r="B35" t="s">
        <v>14</v>
      </c>
      <c r="E35" s="8">
        <v>107.07</v>
      </c>
    </row>
    <row r="36" spans="2:6" x14ac:dyDescent="0.2">
      <c r="B36" t="s">
        <v>15</v>
      </c>
      <c r="E36" s="8">
        <v>111.7</v>
      </c>
    </row>
    <row r="37" spans="2:6" x14ac:dyDescent="0.2">
      <c r="B37" t="s">
        <v>16</v>
      </c>
      <c r="E37" s="8">
        <v>152.97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65.36</v>
      </c>
    </row>
    <row r="41" spans="2:6" x14ac:dyDescent="0.2">
      <c r="B41" t="s">
        <v>19</v>
      </c>
      <c r="E41" s="8">
        <v>21.81</v>
      </c>
    </row>
    <row r="42" spans="2:6" x14ac:dyDescent="0.2">
      <c r="B42" t="s">
        <v>20</v>
      </c>
      <c r="E42" s="8">
        <v>81.709999999999994</v>
      </c>
    </row>
    <row r="43" spans="2:6" x14ac:dyDescent="0.2">
      <c r="B43" t="s">
        <v>21</v>
      </c>
      <c r="E43" s="8">
        <v>27.27</v>
      </c>
    </row>
    <row r="45" spans="2:6" ht="13.5" thickBot="1" x14ac:dyDescent="0.25"/>
    <row r="46" spans="2:6" ht="16.5" thickTop="1" thickBot="1" x14ac:dyDescent="0.3">
      <c r="B46" s="5" t="s">
        <v>92</v>
      </c>
      <c r="E46" s="15">
        <f>12*E20+2*E31</f>
        <v>41612.94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2" spans="1:9" ht="20.25" x14ac:dyDescent="0.3">
      <c r="A52" s="94"/>
      <c r="B52" s="1" t="s">
        <v>89</v>
      </c>
    </row>
    <row r="54" spans="1:9" x14ac:dyDescent="0.2">
      <c r="B54" s="2" t="s">
        <v>82</v>
      </c>
      <c r="C54" s="78">
        <v>0</v>
      </c>
    </row>
    <row r="55" spans="1:9" x14ac:dyDescent="0.2">
      <c r="B55" s="2"/>
      <c r="C55" s="68"/>
    </row>
    <row r="56" spans="1:9" x14ac:dyDescent="0.2">
      <c r="B56" s="5" t="s">
        <v>83</v>
      </c>
      <c r="C56" s="95">
        <v>0</v>
      </c>
      <c r="D56" s="85"/>
      <c r="E56" s="91"/>
      <c r="F56" s="91"/>
    </row>
    <row r="57" spans="1:9" x14ac:dyDescent="0.2">
      <c r="B57" s="5"/>
      <c r="C57" s="67"/>
      <c r="D57" s="85"/>
      <c r="E57" s="91"/>
      <c r="F57" s="91"/>
    </row>
    <row r="58" spans="1:9" x14ac:dyDescent="0.2">
      <c r="B58" s="5" t="s">
        <v>1</v>
      </c>
      <c r="C58" s="67">
        <v>48.38</v>
      </c>
      <c r="D58" s="85"/>
      <c r="E58" s="91"/>
      <c r="F58" s="91"/>
    </row>
    <row r="59" spans="1:9" x14ac:dyDescent="0.2">
      <c r="B59" s="5"/>
      <c r="C59" s="67"/>
      <c r="D59" s="85"/>
      <c r="E59" s="91"/>
      <c r="F59" s="91"/>
    </row>
    <row r="60" spans="1:9" x14ac:dyDescent="0.2">
      <c r="B60" s="5" t="s">
        <v>84</v>
      </c>
      <c r="C60" s="67">
        <v>182.5</v>
      </c>
      <c r="D60" s="85"/>
      <c r="E60" s="91"/>
      <c r="F60" s="91"/>
    </row>
    <row r="61" spans="1:9" x14ac:dyDescent="0.2">
      <c r="B61" s="2"/>
    </row>
    <row r="62" spans="1:9" x14ac:dyDescent="0.2">
      <c r="B62" s="7" t="s">
        <v>2</v>
      </c>
    </row>
    <row r="63" spans="1:9" x14ac:dyDescent="0.2">
      <c r="B63" t="s">
        <v>3</v>
      </c>
      <c r="E63" s="8">
        <v>1256.8900000000001</v>
      </c>
      <c r="F63" s="8"/>
    </row>
    <row r="64" spans="1:9" x14ac:dyDescent="0.2">
      <c r="B64" t="s">
        <v>4</v>
      </c>
      <c r="E64" s="8">
        <f>C54*C58</f>
        <v>0</v>
      </c>
      <c r="F64" s="8"/>
    </row>
    <row r="65" spans="2:6" x14ac:dyDescent="0.2">
      <c r="B65" t="s">
        <v>5</v>
      </c>
      <c r="E65" s="8">
        <v>660.63</v>
      </c>
      <c r="F65" s="8"/>
    </row>
    <row r="66" spans="2:6" x14ac:dyDescent="0.2">
      <c r="B66" t="s">
        <v>6</v>
      </c>
      <c r="E66" s="8">
        <v>383.76</v>
      </c>
      <c r="F66" s="8"/>
    </row>
    <row r="67" spans="2:6" x14ac:dyDescent="0.2">
      <c r="B67" t="s">
        <v>7</v>
      </c>
      <c r="E67" s="8">
        <v>297.77</v>
      </c>
      <c r="F67" s="8"/>
    </row>
    <row r="68" spans="2:6" x14ac:dyDescent="0.2">
      <c r="B68" t="s">
        <v>8</v>
      </c>
      <c r="E68" s="8">
        <v>24.5</v>
      </c>
      <c r="F68" s="8"/>
    </row>
    <row r="69" spans="2:6" x14ac:dyDescent="0.2">
      <c r="B69" t="s">
        <v>9</v>
      </c>
      <c r="E69" s="8">
        <v>406.66</v>
      </c>
      <c r="F69" s="8"/>
    </row>
    <row r="70" spans="2:6" x14ac:dyDescent="0.2">
      <c r="B70" t="s">
        <v>85</v>
      </c>
      <c r="E70" s="8">
        <f>C56*C60</f>
        <v>0</v>
      </c>
      <c r="F70" s="8"/>
    </row>
    <row r="71" spans="2:6" ht="15" x14ac:dyDescent="0.25">
      <c r="B71" s="9"/>
      <c r="E71" s="96">
        <f>SUM(E63:E70)</f>
        <v>3030.2099999999996</v>
      </c>
      <c r="F71" s="96"/>
    </row>
    <row r="73" spans="2:6" x14ac:dyDescent="0.2">
      <c r="B73" s="7" t="s">
        <v>10</v>
      </c>
    </row>
    <row r="74" spans="2:6" x14ac:dyDescent="0.2">
      <c r="B74" s="11" t="s">
        <v>11</v>
      </c>
      <c r="C74" s="69">
        <v>29.86</v>
      </c>
      <c r="D74" s="86"/>
    </row>
    <row r="75" spans="2:6" x14ac:dyDescent="0.2">
      <c r="B75" s="20"/>
    </row>
    <row r="76" spans="2:6" x14ac:dyDescent="0.2">
      <c r="B76" t="s">
        <v>3</v>
      </c>
      <c r="E76" s="8">
        <v>775.61</v>
      </c>
      <c r="F76" s="8"/>
    </row>
    <row r="77" spans="2:6" x14ac:dyDescent="0.2">
      <c r="B77" t="s">
        <v>4</v>
      </c>
      <c r="E77" s="8">
        <f>C54*C74</f>
        <v>0</v>
      </c>
      <c r="F77" s="8"/>
    </row>
    <row r="78" spans="2:6" x14ac:dyDescent="0.2">
      <c r="B78" t="s">
        <v>5</v>
      </c>
      <c r="E78" s="8">
        <v>660.63</v>
      </c>
      <c r="F78" s="8"/>
    </row>
    <row r="79" spans="2:6" x14ac:dyDescent="0.2">
      <c r="B79" t="s">
        <v>6</v>
      </c>
      <c r="E79" s="8">
        <v>383.76</v>
      </c>
      <c r="F79" s="8"/>
    </row>
    <row r="80" spans="2:6" x14ac:dyDescent="0.2">
      <c r="B80" t="s">
        <v>7</v>
      </c>
      <c r="E80" s="8">
        <v>297.77</v>
      </c>
      <c r="F80" s="8"/>
    </row>
    <row r="81" spans="2:6" x14ac:dyDescent="0.2">
      <c r="B81" t="s">
        <v>86</v>
      </c>
      <c r="E81" s="8">
        <f>C56*C60</f>
        <v>0</v>
      </c>
      <c r="F81" s="8"/>
    </row>
    <row r="82" spans="2:6" ht="15" x14ac:dyDescent="0.25">
      <c r="B82" s="9"/>
      <c r="E82" s="28">
        <f>SUM(E76:E80)</f>
        <v>2117.77</v>
      </c>
      <c r="F82" s="28"/>
    </row>
    <row r="84" spans="2:6" x14ac:dyDescent="0.2">
      <c r="B84" s="14" t="s">
        <v>12</v>
      </c>
    </row>
    <row r="85" spans="2:6" x14ac:dyDescent="0.2">
      <c r="B85" t="s">
        <v>13</v>
      </c>
      <c r="E85" s="8">
        <v>43.58</v>
      </c>
    </row>
    <row r="86" spans="2:6" x14ac:dyDescent="0.2">
      <c r="B86" t="s">
        <v>14</v>
      </c>
      <c r="E86" s="8">
        <v>104.46</v>
      </c>
    </row>
    <row r="87" spans="2:6" x14ac:dyDescent="0.2">
      <c r="B87" t="s">
        <v>15</v>
      </c>
      <c r="E87" s="8">
        <v>108.98</v>
      </c>
    </row>
    <row r="88" spans="2:6" x14ac:dyDescent="0.2">
      <c r="B88" t="s">
        <v>16</v>
      </c>
      <c r="E88" s="8">
        <v>149.24</v>
      </c>
    </row>
    <row r="90" spans="2:6" x14ac:dyDescent="0.2">
      <c r="B90" s="14" t="s">
        <v>17</v>
      </c>
    </row>
    <row r="91" spans="2:6" x14ac:dyDescent="0.2">
      <c r="B91" t="s">
        <v>18</v>
      </c>
      <c r="E91" s="8">
        <v>63.77</v>
      </c>
    </row>
    <row r="92" spans="2:6" x14ac:dyDescent="0.2">
      <c r="B92" t="s">
        <v>19</v>
      </c>
      <c r="E92" s="8">
        <v>21.28</v>
      </c>
    </row>
    <row r="93" spans="2:6" x14ac:dyDescent="0.2">
      <c r="B93" t="s">
        <v>20</v>
      </c>
      <c r="E93" s="8">
        <v>79.72</v>
      </c>
    </row>
    <row r="94" spans="2:6" x14ac:dyDescent="0.2">
      <c r="B94" t="s">
        <v>21</v>
      </c>
      <c r="E94" s="8">
        <v>26.6</v>
      </c>
    </row>
    <row r="96" spans="2:6" ht="13.5" thickBot="1" x14ac:dyDescent="0.25"/>
    <row r="97" spans="1:9" ht="16.5" thickTop="1" thickBot="1" x14ac:dyDescent="0.3">
      <c r="B97" s="5" t="s">
        <v>90</v>
      </c>
      <c r="E97" s="15">
        <f>12*E71+2*E82</f>
        <v>40598.06</v>
      </c>
      <c r="F97" s="97"/>
    </row>
    <row r="98" spans="1:9" ht="23.25" thickTop="1" x14ac:dyDescent="0.2">
      <c r="B98" s="98" t="s">
        <v>88</v>
      </c>
    </row>
    <row r="100" spans="1:9" x14ac:dyDescent="0.2">
      <c r="B100" s="17"/>
      <c r="C100" s="17"/>
      <c r="D100" s="17"/>
      <c r="E100" s="17"/>
      <c r="F100" s="17"/>
      <c r="G100" s="17"/>
      <c r="H100" s="17"/>
      <c r="I100" s="17"/>
    </row>
    <row r="104" spans="1:9" ht="20.25" x14ac:dyDescent="0.3">
      <c r="A104" s="94"/>
      <c r="B104" s="1" t="s">
        <v>81</v>
      </c>
    </row>
    <row r="106" spans="1:9" x14ac:dyDescent="0.2">
      <c r="B106" s="2" t="s">
        <v>82</v>
      </c>
      <c r="C106" s="78">
        <v>0</v>
      </c>
    </row>
    <row r="107" spans="1:9" x14ac:dyDescent="0.2">
      <c r="B107" s="2"/>
      <c r="C107" s="68"/>
    </row>
    <row r="108" spans="1:9" x14ac:dyDescent="0.2">
      <c r="B108" s="5" t="s">
        <v>83</v>
      </c>
      <c r="C108" s="95">
        <v>0</v>
      </c>
      <c r="D108" s="85"/>
      <c r="E108" s="91"/>
      <c r="F108" s="91"/>
    </row>
    <row r="109" spans="1:9" x14ac:dyDescent="0.2">
      <c r="B109" s="5"/>
      <c r="C109" s="67"/>
      <c r="D109" s="85"/>
      <c r="E109" s="91"/>
      <c r="F109" s="91"/>
    </row>
    <row r="110" spans="1:9" x14ac:dyDescent="0.2">
      <c r="B110" s="5" t="s">
        <v>1</v>
      </c>
      <c r="C110" s="67">
        <v>47.67</v>
      </c>
      <c r="D110" s="85"/>
      <c r="E110" s="91"/>
      <c r="F110" s="91"/>
    </row>
    <row r="111" spans="1:9" x14ac:dyDescent="0.2">
      <c r="B111" s="5"/>
      <c r="C111" s="67"/>
      <c r="D111" s="85"/>
      <c r="E111" s="91"/>
      <c r="F111" s="91"/>
    </row>
    <row r="112" spans="1:9" x14ac:dyDescent="0.2">
      <c r="B112" s="5" t="s">
        <v>84</v>
      </c>
      <c r="C112" s="67">
        <v>179.86</v>
      </c>
      <c r="D112" s="85"/>
      <c r="E112" s="91"/>
      <c r="F112" s="91"/>
    </row>
    <row r="113" spans="2:6" x14ac:dyDescent="0.2">
      <c r="B113" s="2"/>
    </row>
    <row r="114" spans="2:6" x14ac:dyDescent="0.2">
      <c r="B114" s="7" t="s">
        <v>2</v>
      </c>
    </row>
    <row r="115" spans="2:6" x14ac:dyDescent="0.2">
      <c r="B115" t="s">
        <v>3</v>
      </c>
      <c r="E115" s="8">
        <v>1238.68</v>
      </c>
      <c r="F115" s="8"/>
    </row>
    <row r="116" spans="2:6" x14ac:dyDescent="0.2">
      <c r="B116" t="s">
        <v>4</v>
      </c>
      <c r="E116" s="8">
        <f>C106*C110</f>
        <v>0</v>
      </c>
      <c r="F116" s="8"/>
    </row>
    <row r="117" spans="2:6" x14ac:dyDescent="0.2">
      <c r="B117" t="s">
        <v>5</v>
      </c>
      <c r="E117" s="8">
        <v>651.05999999999995</v>
      </c>
      <c r="F117" s="8"/>
    </row>
    <row r="118" spans="2:6" x14ac:dyDescent="0.2">
      <c r="B118" t="s">
        <v>6</v>
      </c>
      <c r="E118" s="8">
        <v>367.34</v>
      </c>
      <c r="F118" s="8"/>
    </row>
    <row r="119" spans="2:6" x14ac:dyDescent="0.2">
      <c r="B119" t="s">
        <v>7</v>
      </c>
      <c r="E119" s="8">
        <v>293.45</v>
      </c>
      <c r="F119" s="8"/>
    </row>
    <row r="120" spans="2:6" x14ac:dyDescent="0.2">
      <c r="B120" t="s">
        <v>8</v>
      </c>
      <c r="E120" s="8">
        <v>24.14</v>
      </c>
      <c r="F120" s="8"/>
    </row>
    <row r="121" spans="2:6" x14ac:dyDescent="0.2">
      <c r="B121" t="s">
        <v>9</v>
      </c>
      <c r="E121" s="8">
        <v>400.77</v>
      </c>
      <c r="F121" s="8"/>
    </row>
    <row r="122" spans="2:6" x14ac:dyDescent="0.2">
      <c r="B122" t="s">
        <v>85</v>
      </c>
      <c r="E122" s="8">
        <f>C108*C112</f>
        <v>0</v>
      </c>
      <c r="F122" s="8"/>
    </row>
    <row r="123" spans="2:6" ht="15" x14ac:dyDescent="0.25">
      <c r="B123" s="9"/>
      <c r="E123" s="96">
        <f>SUM(E115:E122)</f>
        <v>2975.4399999999996</v>
      </c>
      <c r="F123" s="96"/>
    </row>
    <row r="125" spans="2:6" x14ac:dyDescent="0.2">
      <c r="B125" s="7" t="s">
        <v>10</v>
      </c>
    </row>
    <row r="126" spans="2:6" x14ac:dyDescent="0.2">
      <c r="B126" s="11" t="s">
        <v>11</v>
      </c>
      <c r="C126" s="69">
        <v>29.43</v>
      </c>
      <c r="D126" s="86"/>
    </row>
    <row r="127" spans="2:6" x14ac:dyDescent="0.2">
      <c r="B127" s="20"/>
    </row>
    <row r="128" spans="2:6" x14ac:dyDescent="0.2">
      <c r="B128" t="s">
        <v>3</v>
      </c>
      <c r="E128" s="8">
        <v>764.37</v>
      </c>
      <c r="F128" s="8"/>
    </row>
    <row r="129" spans="2:6" x14ac:dyDescent="0.2">
      <c r="B129" t="s">
        <v>4</v>
      </c>
      <c r="E129" s="8">
        <f>C106*C126</f>
        <v>0</v>
      </c>
      <c r="F129" s="8"/>
    </row>
    <row r="130" spans="2:6" x14ac:dyDescent="0.2">
      <c r="B130" t="s">
        <v>5</v>
      </c>
      <c r="E130" s="8">
        <v>651.05999999999995</v>
      </c>
      <c r="F130" s="8"/>
    </row>
    <row r="131" spans="2:6" x14ac:dyDescent="0.2">
      <c r="B131" t="s">
        <v>6</v>
      </c>
      <c r="E131" s="8">
        <v>367.34</v>
      </c>
      <c r="F131" s="8"/>
    </row>
    <row r="132" spans="2:6" x14ac:dyDescent="0.2">
      <c r="B132" t="s">
        <v>7</v>
      </c>
      <c r="E132" s="8">
        <v>293.45</v>
      </c>
      <c r="F132" s="8"/>
    </row>
    <row r="133" spans="2:6" x14ac:dyDescent="0.2">
      <c r="B133" t="s">
        <v>86</v>
      </c>
      <c r="E133" s="8">
        <f>C108*C112</f>
        <v>0</v>
      </c>
      <c r="F133" s="8"/>
    </row>
    <row r="134" spans="2:6" ht="15" x14ac:dyDescent="0.25">
      <c r="B134" s="9"/>
      <c r="E134" s="28">
        <f>SUM(E128:E132)</f>
        <v>2076.2199999999998</v>
      </c>
      <c r="F134" s="28"/>
    </row>
    <row r="136" spans="2:6" x14ac:dyDescent="0.2">
      <c r="B136" s="14" t="s">
        <v>12</v>
      </c>
    </row>
    <row r="137" spans="2:6" x14ac:dyDescent="0.2">
      <c r="B137" t="s">
        <v>13</v>
      </c>
      <c r="E137" s="8">
        <v>42.95</v>
      </c>
    </row>
    <row r="138" spans="2:6" x14ac:dyDescent="0.2">
      <c r="B138" t="s">
        <v>14</v>
      </c>
      <c r="E138" s="8">
        <v>102.95</v>
      </c>
    </row>
    <row r="139" spans="2:6" x14ac:dyDescent="0.2">
      <c r="B139" t="s">
        <v>15</v>
      </c>
      <c r="E139" s="8">
        <v>107.4</v>
      </c>
    </row>
    <row r="140" spans="2:6" x14ac:dyDescent="0.2">
      <c r="B140" t="s">
        <v>16</v>
      </c>
      <c r="E140" s="8">
        <v>147.07</v>
      </c>
    </row>
    <row r="142" spans="2:6" x14ac:dyDescent="0.2">
      <c r="B142" s="14" t="s">
        <v>17</v>
      </c>
    </row>
    <row r="143" spans="2:6" x14ac:dyDescent="0.2">
      <c r="B143" t="s">
        <v>18</v>
      </c>
      <c r="E143" s="8">
        <v>62.84</v>
      </c>
    </row>
    <row r="144" spans="2:6" x14ac:dyDescent="0.2">
      <c r="B144" t="s">
        <v>19</v>
      </c>
      <c r="E144" s="8">
        <v>20.97</v>
      </c>
    </row>
    <row r="145" spans="2:9" x14ac:dyDescent="0.2">
      <c r="B145" t="s">
        <v>20</v>
      </c>
      <c r="E145" s="8">
        <v>78.56</v>
      </c>
    </row>
    <row r="146" spans="2:9" x14ac:dyDescent="0.2">
      <c r="B146" t="s">
        <v>21</v>
      </c>
      <c r="E146" s="8">
        <v>26.21</v>
      </c>
    </row>
    <row r="148" spans="2:9" ht="13.5" thickBot="1" x14ac:dyDescent="0.25"/>
    <row r="149" spans="2:9" ht="16.5" thickTop="1" thickBot="1" x14ac:dyDescent="0.3">
      <c r="B149" s="5" t="s">
        <v>87</v>
      </c>
      <c r="E149" s="15">
        <f>12*E123+2*E134</f>
        <v>39857.72</v>
      </c>
      <c r="F149" s="97"/>
    </row>
    <row r="150" spans="2:9" ht="23.25" thickTop="1" x14ac:dyDescent="0.2">
      <c r="B150" s="98" t="s">
        <v>88</v>
      </c>
    </row>
    <row r="152" spans="2:9" x14ac:dyDescent="0.2">
      <c r="B152" s="17"/>
      <c r="C152" s="17"/>
      <c r="D152" s="17"/>
      <c r="E152" s="17"/>
      <c r="F152" s="17"/>
      <c r="G152" s="17"/>
      <c r="H152" s="17"/>
      <c r="I152" s="17"/>
    </row>
    <row r="154" spans="2:9" ht="22.5" customHeight="1" x14ac:dyDescent="0.3">
      <c r="B154" s="81" t="s">
        <v>79</v>
      </c>
      <c r="C154" s="82"/>
    </row>
    <row r="156" spans="2:9" x14ac:dyDescent="0.2">
      <c r="B156" s="2" t="s">
        <v>0</v>
      </c>
      <c r="C156" s="3">
        <v>0</v>
      </c>
    </row>
    <row r="157" spans="2:9" x14ac:dyDescent="0.2">
      <c r="B157" s="2"/>
      <c r="C157" s="4"/>
    </row>
    <row r="158" spans="2:9" x14ac:dyDescent="0.2">
      <c r="B158" s="5" t="s">
        <v>1</v>
      </c>
      <c r="C158" s="67">
        <v>46.74</v>
      </c>
      <c r="D158" s="85"/>
      <c r="E158" s="91"/>
      <c r="F158" s="91"/>
    </row>
    <row r="159" spans="2:9" x14ac:dyDescent="0.2">
      <c r="B159" s="2"/>
    </row>
    <row r="160" spans="2:9" x14ac:dyDescent="0.2">
      <c r="B160" s="7" t="s">
        <v>2</v>
      </c>
    </row>
    <row r="161" spans="2:6" x14ac:dyDescent="0.2">
      <c r="B161" t="s">
        <v>3</v>
      </c>
      <c r="E161" s="8">
        <v>1214.3900000000001</v>
      </c>
      <c r="F161" s="8"/>
    </row>
    <row r="162" spans="2:6" x14ac:dyDescent="0.2">
      <c r="B162" t="s">
        <v>4</v>
      </c>
      <c r="E162" s="8">
        <f>C156*C158</f>
        <v>0</v>
      </c>
    </row>
    <row r="163" spans="2:6" x14ac:dyDescent="0.2">
      <c r="B163" t="s">
        <v>5</v>
      </c>
      <c r="E163" s="8">
        <v>638.29</v>
      </c>
    </row>
    <row r="164" spans="2:6" x14ac:dyDescent="0.2">
      <c r="B164" t="s">
        <v>6</v>
      </c>
      <c r="E164" s="8">
        <v>360.14</v>
      </c>
    </row>
    <row r="165" spans="2:6" x14ac:dyDescent="0.2">
      <c r="B165" t="s">
        <v>7</v>
      </c>
      <c r="E165" s="8">
        <v>287.7</v>
      </c>
    </row>
    <row r="166" spans="2:6" x14ac:dyDescent="0.2">
      <c r="B166" t="s">
        <v>8</v>
      </c>
      <c r="E166" s="8">
        <v>23.67</v>
      </c>
    </row>
    <row r="167" spans="2:6" x14ac:dyDescent="0.2">
      <c r="B167" t="s">
        <v>9</v>
      </c>
      <c r="E167" s="8">
        <v>392.91</v>
      </c>
    </row>
    <row r="168" spans="2:6" ht="14.25" x14ac:dyDescent="0.2">
      <c r="B168" s="9"/>
      <c r="E168" s="10">
        <f>SUM(E161:E167)</f>
        <v>2917.1</v>
      </c>
    </row>
    <row r="170" spans="2:6" x14ac:dyDescent="0.2">
      <c r="B170" s="7" t="s">
        <v>10</v>
      </c>
    </row>
    <row r="171" spans="2:6" x14ac:dyDescent="0.2">
      <c r="B171" s="11" t="s">
        <v>11</v>
      </c>
      <c r="C171" s="69">
        <v>28.85</v>
      </c>
      <c r="D171" s="86"/>
    </row>
    <row r="173" spans="2:6" x14ac:dyDescent="0.2">
      <c r="B173" t="s">
        <v>3</v>
      </c>
      <c r="E173" s="8">
        <v>749.38</v>
      </c>
    </row>
    <row r="174" spans="2:6" x14ac:dyDescent="0.2">
      <c r="B174" t="s">
        <v>4</v>
      </c>
      <c r="E174" s="8">
        <f>C156*C171</f>
        <v>0</v>
      </c>
    </row>
    <row r="175" spans="2:6" x14ac:dyDescent="0.2">
      <c r="B175" t="s">
        <v>5</v>
      </c>
      <c r="E175" s="8">
        <v>638.29</v>
      </c>
    </row>
    <row r="176" spans="2:6" x14ac:dyDescent="0.2">
      <c r="B176" t="s">
        <v>6</v>
      </c>
      <c r="E176" s="8">
        <v>360.14</v>
      </c>
    </row>
    <row r="177" spans="2:5" x14ac:dyDescent="0.2">
      <c r="B177" t="s">
        <v>7</v>
      </c>
      <c r="E177" s="8">
        <v>287.7</v>
      </c>
    </row>
    <row r="178" spans="2:5" ht="14.25" x14ac:dyDescent="0.2">
      <c r="B178" s="9"/>
      <c r="E178" s="13">
        <f>SUM(E173:E177)</f>
        <v>2035.51</v>
      </c>
    </row>
    <row r="180" spans="2:5" x14ac:dyDescent="0.2">
      <c r="B180" s="14" t="s">
        <v>12</v>
      </c>
    </row>
    <row r="181" spans="2:5" x14ac:dyDescent="0.2">
      <c r="B181" t="s">
        <v>13</v>
      </c>
      <c r="E181" s="8">
        <v>42.11</v>
      </c>
    </row>
    <row r="182" spans="2:5" x14ac:dyDescent="0.2">
      <c r="B182" t="s">
        <v>14</v>
      </c>
      <c r="E182" s="8">
        <v>100.93</v>
      </c>
    </row>
    <row r="183" spans="2:5" x14ac:dyDescent="0.2">
      <c r="B183" t="s">
        <v>15</v>
      </c>
      <c r="E183" s="8">
        <v>105.29</v>
      </c>
    </row>
    <row r="184" spans="2:5" x14ac:dyDescent="0.2">
      <c r="B184" t="s">
        <v>16</v>
      </c>
      <c r="E184" s="8">
        <v>144.19</v>
      </c>
    </row>
    <row r="186" spans="2:5" x14ac:dyDescent="0.2">
      <c r="B186" s="14" t="s">
        <v>17</v>
      </c>
    </row>
    <row r="187" spans="2:5" x14ac:dyDescent="0.2">
      <c r="B187" t="s">
        <v>18</v>
      </c>
      <c r="E187" s="8">
        <v>61.61</v>
      </c>
    </row>
    <row r="188" spans="2:5" x14ac:dyDescent="0.2">
      <c r="B188" t="s">
        <v>19</v>
      </c>
      <c r="E188" s="8">
        <v>20.56</v>
      </c>
    </row>
    <row r="189" spans="2:5" x14ac:dyDescent="0.2">
      <c r="B189" t="s">
        <v>20</v>
      </c>
      <c r="E189" s="8">
        <v>77.02</v>
      </c>
    </row>
    <row r="190" spans="2:5" x14ac:dyDescent="0.2">
      <c r="B190" t="s">
        <v>21</v>
      </c>
      <c r="E190" s="8">
        <v>25.7</v>
      </c>
    </row>
    <row r="191" spans="2:5" ht="13.5" thickBot="1" x14ac:dyDescent="0.25"/>
    <row r="192" spans="2:5" ht="16.5" thickTop="1" thickBot="1" x14ac:dyDescent="0.3">
      <c r="B192" s="5" t="s">
        <v>80</v>
      </c>
      <c r="E192" s="15">
        <f>12*E168+2*E178</f>
        <v>39076.219999999994</v>
      </c>
    </row>
    <row r="193" spans="2:9" ht="23.25" thickTop="1" x14ac:dyDescent="0.2">
      <c r="B193" s="16" t="s">
        <v>23</v>
      </c>
    </row>
    <row r="195" spans="2:9" x14ac:dyDescent="0.2">
      <c r="B195" s="17"/>
      <c r="C195" s="17"/>
      <c r="D195" s="17"/>
      <c r="E195" s="17"/>
      <c r="F195" s="17"/>
      <c r="G195" s="17"/>
      <c r="H195" s="17"/>
      <c r="I195" s="17"/>
    </row>
    <row r="198" spans="2:9" ht="22.5" customHeight="1" x14ac:dyDescent="0.3">
      <c r="B198" s="81" t="s">
        <v>77</v>
      </c>
      <c r="C198" s="82"/>
    </row>
    <row r="200" spans="2:9" x14ac:dyDescent="0.2">
      <c r="B200" s="2" t="s">
        <v>0</v>
      </c>
      <c r="C200" s="3">
        <v>0</v>
      </c>
    </row>
    <row r="201" spans="2:9" x14ac:dyDescent="0.2">
      <c r="B201" s="2"/>
      <c r="C201" s="4"/>
    </row>
    <row r="202" spans="2:9" x14ac:dyDescent="0.2">
      <c r="B202" s="5" t="s">
        <v>1</v>
      </c>
      <c r="C202" s="67">
        <v>46.32</v>
      </c>
      <c r="D202" s="85"/>
      <c r="E202" s="91"/>
      <c r="F202" s="91"/>
    </row>
    <row r="203" spans="2:9" x14ac:dyDescent="0.2">
      <c r="B203" s="2"/>
    </row>
    <row r="204" spans="2:9" x14ac:dyDescent="0.2">
      <c r="B204" s="7" t="s">
        <v>2</v>
      </c>
    </row>
    <row r="205" spans="2:9" x14ac:dyDescent="0.2">
      <c r="B205" t="s">
        <v>3</v>
      </c>
      <c r="E205" s="8">
        <v>1203.56</v>
      </c>
      <c r="F205" s="8"/>
    </row>
    <row r="206" spans="2:9" x14ac:dyDescent="0.2">
      <c r="B206" t="s">
        <v>4</v>
      </c>
      <c r="E206" s="8">
        <f>C200*C202</f>
        <v>0</v>
      </c>
    </row>
    <row r="207" spans="2:9" x14ac:dyDescent="0.2">
      <c r="B207" t="s">
        <v>5</v>
      </c>
      <c r="E207" s="8">
        <v>632.6</v>
      </c>
    </row>
    <row r="208" spans="2:9" x14ac:dyDescent="0.2">
      <c r="B208" t="s">
        <v>6</v>
      </c>
      <c r="E208" s="8">
        <v>331.58</v>
      </c>
    </row>
    <row r="209" spans="2:5" x14ac:dyDescent="0.2">
      <c r="B209" t="s">
        <v>7</v>
      </c>
      <c r="E209" s="8">
        <v>285.13</v>
      </c>
    </row>
    <row r="210" spans="2:5" x14ac:dyDescent="0.2">
      <c r="B210" t="s">
        <v>8</v>
      </c>
      <c r="E210" s="8">
        <v>23.46</v>
      </c>
    </row>
    <row r="211" spans="2:5" x14ac:dyDescent="0.2">
      <c r="B211" t="s">
        <v>9</v>
      </c>
      <c r="E211" s="8">
        <v>389.40999999999997</v>
      </c>
    </row>
    <row r="212" spans="2:5" ht="14.25" x14ac:dyDescent="0.2">
      <c r="B212" s="9"/>
      <c r="E212" s="10">
        <f>SUM(E205:E211)</f>
        <v>2865.74</v>
      </c>
    </row>
    <row r="214" spans="2:5" x14ac:dyDescent="0.2">
      <c r="B214" s="7" t="s">
        <v>10</v>
      </c>
    </row>
    <row r="215" spans="2:5" x14ac:dyDescent="0.2">
      <c r="B215" s="11" t="s">
        <v>11</v>
      </c>
      <c r="C215" s="69">
        <v>28.59</v>
      </c>
      <c r="D215" s="86"/>
    </row>
    <row r="217" spans="2:5" x14ac:dyDescent="0.2">
      <c r="B217" t="s">
        <v>3</v>
      </c>
      <c r="E217" s="8">
        <v>742.7</v>
      </c>
    </row>
    <row r="218" spans="2:5" x14ac:dyDescent="0.2">
      <c r="B218" t="s">
        <v>4</v>
      </c>
      <c r="E218" s="8">
        <f>C200*C215</f>
        <v>0</v>
      </c>
    </row>
    <row r="219" spans="2:5" x14ac:dyDescent="0.2">
      <c r="B219" t="s">
        <v>5</v>
      </c>
      <c r="E219" s="8">
        <v>632.6</v>
      </c>
    </row>
    <row r="220" spans="2:5" x14ac:dyDescent="0.2">
      <c r="B220" t="s">
        <v>6</v>
      </c>
      <c r="E220" s="8">
        <v>331.58</v>
      </c>
    </row>
    <row r="221" spans="2:5" x14ac:dyDescent="0.2">
      <c r="B221" t="s">
        <v>7</v>
      </c>
      <c r="E221" s="8">
        <v>285.13</v>
      </c>
    </row>
    <row r="222" spans="2:5" ht="14.25" x14ac:dyDescent="0.2">
      <c r="B222" s="9"/>
      <c r="E222" s="13">
        <f>SUM(E217:E221)</f>
        <v>1992.0100000000002</v>
      </c>
    </row>
    <row r="224" spans="2:5" x14ac:dyDescent="0.2">
      <c r="B224" s="14" t="s">
        <v>12</v>
      </c>
    </row>
    <row r="225" spans="2:9" x14ac:dyDescent="0.2">
      <c r="B225" t="s">
        <v>13</v>
      </c>
      <c r="E225" s="8">
        <v>41.73</v>
      </c>
    </row>
    <row r="226" spans="2:9" x14ac:dyDescent="0.2">
      <c r="B226" t="s">
        <v>14</v>
      </c>
      <c r="E226" s="8">
        <v>100.03</v>
      </c>
    </row>
    <row r="227" spans="2:9" x14ac:dyDescent="0.2">
      <c r="B227" t="s">
        <v>15</v>
      </c>
      <c r="E227" s="8">
        <v>104.35000000000001</v>
      </c>
    </row>
    <row r="228" spans="2:9" x14ac:dyDescent="0.2">
      <c r="B228" t="s">
        <v>16</v>
      </c>
      <c r="E228" s="8">
        <v>142.89999999999998</v>
      </c>
    </row>
    <row r="230" spans="2:9" x14ac:dyDescent="0.2">
      <c r="B230" s="14" t="s">
        <v>17</v>
      </c>
    </row>
    <row r="231" spans="2:9" x14ac:dyDescent="0.2">
      <c r="B231" t="s">
        <v>18</v>
      </c>
      <c r="E231" s="8">
        <v>61.059999999999995</v>
      </c>
    </row>
    <row r="232" spans="2:9" x14ac:dyDescent="0.2">
      <c r="B232" t="s">
        <v>19</v>
      </c>
      <c r="E232" s="8">
        <v>20.380000000000003</v>
      </c>
    </row>
    <row r="233" spans="2:9" x14ac:dyDescent="0.2">
      <c r="B233" t="s">
        <v>20</v>
      </c>
      <c r="E233" s="8">
        <v>76.33</v>
      </c>
    </row>
    <row r="234" spans="2:9" x14ac:dyDescent="0.2">
      <c r="B234" t="s">
        <v>21</v>
      </c>
      <c r="E234" s="8">
        <v>25.470000000000002</v>
      </c>
    </row>
    <row r="235" spans="2:9" ht="13.5" thickBot="1" x14ac:dyDescent="0.25"/>
    <row r="236" spans="2:9" ht="16.5" thickTop="1" thickBot="1" x14ac:dyDescent="0.3">
      <c r="B236" s="5" t="s">
        <v>78</v>
      </c>
      <c r="E236" s="15">
        <f>12*E212+2*E222</f>
        <v>38372.899999999994</v>
      </c>
    </row>
    <row r="237" spans="2:9" ht="23.25" thickTop="1" x14ac:dyDescent="0.2">
      <c r="B237" s="16" t="s">
        <v>23</v>
      </c>
    </row>
    <row r="239" spans="2:9" x14ac:dyDescent="0.2">
      <c r="B239" s="17"/>
      <c r="C239" s="17"/>
      <c r="D239" s="17"/>
      <c r="E239" s="17"/>
      <c r="F239" s="17"/>
      <c r="G239" s="17"/>
      <c r="H239" s="17"/>
      <c r="I239" s="17"/>
    </row>
    <row r="244" spans="2:6" ht="22.5" customHeight="1" x14ac:dyDescent="0.3">
      <c r="B244" s="81" t="s">
        <v>75</v>
      </c>
      <c r="C244" s="82"/>
    </row>
    <row r="246" spans="2:6" x14ac:dyDescent="0.2">
      <c r="B246" s="2" t="s">
        <v>0</v>
      </c>
      <c r="C246" s="3">
        <v>7</v>
      </c>
      <c r="E246" s="84" t="s">
        <v>74</v>
      </c>
      <c r="F246" s="84" t="s">
        <v>73</v>
      </c>
    </row>
    <row r="247" spans="2:6" x14ac:dyDescent="0.2">
      <c r="B247" s="2"/>
      <c r="C247" s="4"/>
    </row>
    <row r="248" spans="2:6" x14ac:dyDescent="0.2">
      <c r="B248" s="5" t="s">
        <v>1</v>
      </c>
      <c r="C248" s="6">
        <v>45.29</v>
      </c>
      <c r="D248" s="85">
        <v>45.41</v>
      </c>
    </row>
    <row r="249" spans="2:6" x14ac:dyDescent="0.2">
      <c r="B249" s="2"/>
    </row>
    <row r="250" spans="2:6" x14ac:dyDescent="0.2">
      <c r="B250" s="7" t="s">
        <v>2</v>
      </c>
    </row>
    <row r="251" spans="2:6" x14ac:dyDescent="0.2">
      <c r="B251" t="s">
        <v>3</v>
      </c>
      <c r="E251" s="8">
        <v>1177.08</v>
      </c>
      <c r="F251" s="8">
        <v>1179.96</v>
      </c>
    </row>
    <row r="252" spans="2:6" x14ac:dyDescent="0.2">
      <c r="B252" t="s">
        <v>4</v>
      </c>
      <c r="E252" s="8">
        <f>C246*C248</f>
        <v>317.02999999999997</v>
      </c>
      <c r="F252" s="8">
        <f>C246*D248</f>
        <v>317.87</v>
      </c>
    </row>
    <row r="253" spans="2:6" x14ac:dyDescent="0.2">
      <c r="B253" t="s">
        <v>5</v>
      </c>
      <c r="E253" s="8">
        <v>618.66999999999996</v>
      </c>
      <c r="F253" s="8">
        <v>620.19000000000005</v>
      </c>
    </row>
    <row r="254" spans="2:6" x14ac:dyDescent="0.2">
      <c r="B254" t="s">
        <v>6</v>
      </c>
      <c r="E254" s="8">
        <v>349.08</v>
      </c>
      <c r="F254" s="8">
        <v>349.93</v>
      </c>
    </row>
    <row r="255" spans="2:6" x14ac:dyDescent="0.2">
      <c r="B255" t="s">
        <v>7</v>
      </c>
      <c r="E255" s="8">
        <v>278.84999999999997</v>
      </c>
      <c r="F255" s="8">
        <v>279.52999999999997</v>
      </c>
    </row>
    <row r="256" spans="2:6" x14ac:dyDescent="0.2">
      <c r="B256" t="s">
        <v>8</v>
      </c>
      <c r="E256" s="8">
        <v>22.94</v>
      </c>
      <c r="F256" s="8">
        <v>23</v>
      </c>
    </row>
    <row r="257" spans="2:6" x14ac:dyDescent="0.2">
      <c r="B257" t="s">
        <v>9</v>
      </c>
      <c r="E257" s="8">
        <v>380.84</v>
      </c>
      <c r="F257" s="8">
        <v>381.77</v>
      </c>
    </row>
    <row r="258" spans="2:6" ht="14.25" x14ac:dyDescent="0.2">
      <c r="B258" s="9"/>
      <c r="E258" s="10">
        <f>SUM(E251:E257)</f>
        <v>3144.49</v>
      </c>
      <c r="F258" s="10">
        <f>SUM(F251:F257)</f>
        <v>3152.2499999999995</v>
      </c>
    </row>
    <row r="260" spans="2:6" x14ac:dyDescent="0.2">
      <c r="B260" s="7" t="s">
        <v>10</v>
      </c>
    </row>
    <row r="261" spans="2:6" x14ac:dyDescent="0.2">
      <c r="B261" s="11" t="s">
        <v>62</v>
      </c>
      <c r="C261" s="12">
        <v>27.95</v>
      </c>
      <c r="D261" s="86">
        <v>28.02</v>
      </c>
    </row>
    <row r="263" spans="2:6" x14ac:dyDescent="0.2">
      <c r="B263" t="s">
        <v>3</v>
      </c>
      <c r="E263" s="8">
        <v>726.35</v>
      </c>
      <c r="F263" s="8">
        <v>728.13</v>
      </c>
    </row>
    <row r="264" spans="2:6" x14ac:dyDescent="0.2">
      <c r="B264" t="s">
        <v>4</v>
      </c>
      <c r="E264" s="8">
        <f>C246*C261</f>
        <v>195.65</v>
      </c>
      <c r="F264" s="8">
        <f>C246*D261</f>
        <v>196.14</v>
      </c>
    </row>
    <row r="265" spans="2:6" x14ac:dyDescent="0.2">
      <c r="B265" t="s">
        <v>5</v>
      </c>
      <c r="E265" s="8">
        <v>618.66999999999996</v>
      </c>
      <c r="F265" s="8">
        <v>620.19000000000005</v>
      </c>
    </row>
    <row r="266" spans="2:6" x14ac:dyDescent="0.2">
      <c r="B266" t="s">
        <v>6</v>
      </c>
      <c r="E266" s="8">
        <v>349.08</v>
      </c>
      <c r="F266" s="8">
        <v>349.93</v>
      </c>
    </row>
    <row r="267" spans="2:6" x14ac:dyDescent="0.2">
      <c r="B267" t="s">
        <v>7</v>
      </c>
      <c r="E267" s="8">
        <v>278.84999999999997</v>
      </c>
      <c r="F267" s="8">
        <v>279.52999999999997</v>
      </c>
    </row>
    <row r="268" spans="2:6" ht="14.25" x14ac:dyDescent="0.2">
      <c r="B268" s="9"/>
      <c r="E268" s="13">
        <f>SUM(E263:E267)</f>
        <v>2168.6</v>
      </c>
      <c r="F268" s="13">
        <f>SUM(F263:F267)</f>
        <v>2173.92</v>
      </c>
    </row>
    <row r="270" spans="2:6" x14ac:dyDescent="0.2">
      <c r="B270" s="14" t="s">
        <v>12</v>
      </c>
    </row>
    <row r="271" spans="2:6" x14ac:dyDescent="0.2">
      <c r="B271" t="s">
        <v>13</v>
      </c>
      <c r="E271" s="8">
        <v>40.809999999999995</v>
      </c>
      <c r="F271" s="37">
        <v>40.909999999999997</v>
      </c>
    </row>
    <row r="272" spans="2:6" x14ac:dyDescent="0.2">
      <c r="B272" t="s">
        <v>14</v>
      </c>
      <c r="E272" s="8">
        <v>97.820000000000007</v>
      </c>
      <c r="F272" s="37">
        <v>98.06</v>
      </c>
    </row>
    <row r="273" spans="2:9" x14ac:dyDescent="0.2">
      <c r="B273" t="s">
        <v>15</v>
      </c>
      <c r="E273" s="8">
        <v>102.05000000000001</v>
      </c>
      <c r="F273" s="37">
        <v>102.30000000000001</v>
      </c>
    </row>
    <row r="274" spans="2:9" x14ac:dyDescent="0.2">
      <c r="B274" t="s">
        <v>16</v>
      </c>
      <c r="E274" s="8">
        <v>139.75</v>
      </c>
      <c r="F274" s="37">
        <v>140.09</v>
      </c>
    </row>
    <row r="276" spans="2:9" x14ac:dyDescent="0.2">
      <c r="B276" s="14" t="s">
        <v>17</v>
      </c>
    </row>
    <row r="277" spans="2:9" x14ac:dyDescent="0.2">
      <c r="B277" t="s">
        <v>18</v>
      </c>
      <c r="E277" s="8">
        <v>59.72</v>
      </c>
      <c r="F277" s="37">
        <v>59.86</v>
      </c>
    </row>
    <row r="278" spans="2:9" x14ac:dyDescent="0.2">
      <c r="B278" t="s">
        <v>19</v>
      </c>
      <c r="E278" s="8">
        <v>19.930000000000003</v>
      </c>
      <c r="F278" s="37">
        <v>19.98</v>
      </c>
    </row>
    <row r="279" spans="2:9" x14ac:dyDescent="0.2">
      <c r="B279" t="s">
        <v>20</v>
      </c>
      <c r="E279" s="8">
        <v>74.650000000000006</v>
      </c>
      <c r="F279" s="37">
        <v>74.83</v>
      </c>
    </row>
    <row r="280" spans="2:9" x14ac:dyDescent="0.2">
      <c r="B280" t="s">
        <v>21</v>
      </c>
      <c r="E280" s="8">
        <v>24.91</v>
      </c>
      <c r="F280" s="37">
        <v>24.970000000000002</v>
      </c>
    </row>
    <row r="281" spans="2:9" ht="13.5" thickBot="1" x14ac:dyDescent="0.25"/>
    <row r="282" spans="2:9" ht="16.5" thickTop="1" thickBot="1" x14ac:dyDescent="0.3">
      <c r="B282" s="5" t="s">
        <v>76</v>
      </c>
      <c r="E282" s="15">
        <f>12*E258+2*E268</f>
        <v>42071.079999999994</v>
      </c>
      <c r="F282" s="15">
        <f>6*E258+6*F258+E268+F268</f>
        <v>42122.959999999992</v>
      </c>
    </row>
    <row r="283" spans="2:9" ht="23.25" thickTop="1" x14ac:dyDescent="0.2">
      <c r="B283" s="16" t="s">
        <v>23</v>
      </c>
    </row>
    <row r="285" spans="2:9" x14ac:dyDescent="0.2">
      <c r="B285" s="17"/>
      <c r="C285" s="17"/>
      <c r="D285" s="17"/>
      <c r="E285" s="17"/>
      <c r="F285" s="17"/>
      <c r="G285" s="17"/>
      <c r="H285" s="17"/>
      <c r="I285" s="17"/>
    </row>
    <row r="289" spans="2:6" ht="22.5" customHeight="1" x14ac:dyDescent="0.3">
      <c r="B289" s="81" t="s">
        <v>71</v>
      </c>
      <c r="C289" s="82"/>
    </row>
    <row r="291" spans="2:6" x14ac:dyDescent="0.2">
      <c r="B291" s="2" t="s">
        <v>0</v>
      </c>
      <c r="C291" s="3">
        <v>7</v>
      </c>
      <c r="E291" s="84" t="s">
        <v>74</v>
      </c>
      <c r="F291" s="84" t="s">
        <v>73</v>
      </c>
    </row>
    <row r="292" spans="2:6" x14ac:dyDescent="0.2">
      <c r="B292" s="2"/>
      <c r="C292" s="4"/>
    </row>
    <row r="293" spans="2:6" x14ac:dyDescent="0.2">
      <c r="B293" s="5" t="s">
        <v>1</v>
      </c>
      <c r="C293" s="6">
        <v>44.18</v>
      </c>
      <c r="D293" s="85">
        <v>44.29</v>
      </c>
    </row>
    <row r="294" spans="2:6" x14ac:dyDescent="0.2">
      <c r="B294" s="2"/>
    </row>
    <row r="295" spans="2:6" x14ac:dyDescent="0.2">
      <c r="B295" s="7" t="s">
        <v>2</v>
      </c>
    </row>
    <row r="296" spans="2:6" x14ac:dyDescent="0.2">
      <c r="B296" t="s">
        <v>3</v>
      </c>
      <c r="E296" s="88">
        <v>1148.3399999999999</v>
      </c>
      <c r="F296" s="37">
        <v>1151.1600000000001</v>
      </c>
    </row>
    <row r="297" spans="2:6" x14ac:dyDescent="0.2">
      <c r="B297" t="s">
        <v>4</v>
      </c>
      <c r="E297" s="88">
        <f>C291*C293</f>
        <v>309.26</v>
      </c>
      <c r="F297" s="37">
        <f>C291*D293</f>
        <v>310.02999999999997</v>
      </c>
    </row>
    <row r="298" spans="2:6" x14ac:dyDescent="0.2">
      <c r="B298" t="s">
        <v>5</v>
      </c>
      <c r="E298" s="88">
        <v>603.55999999999995</v>
      </c>
      <c r="F298" s="37">
        <v>605.04999999999995</v>
      </c>
    </row>
    <row r="299" spans="2:6" x14ac:dyDescent="0.2">
      <c r="B299" t="s">
        <v>6</v>
      </c>
      <c r="E299" s="88">
        <v>340.55</v>
      </c>
      <c r="F299" s="37">
        <v>341.39</v>
      </c>
    </row>
    <row r="300" spans="2:6" x14ac:dyDescent="0.2">
      <c r="B300" t="s">
        <v>7</v>
      </c>
      <c r="E300" s="88">
        <v>272.03999999999996</v>
      </c>
      <c r="F300" s="37">
        <v>272.70999999999998</v>
      </c>
    </row>
    <row r="301" spans="2:6" x14ac:dyDescent="0.2">
      <c r="B301" t="s">
        <v>8</v>
      </c>
      <c r="E301" s="88">
        <v>22.380000000000003</v>
      </c>
      <c r="F301" s="37">
        <v>22.430000000000003</v>
      </c>
    </row>
    <row r="302" spans="2:6" x14ac:dyDescent="0.2">
      <c r="B302" t="s">
        <v>9</v>
      </c>
      <c r="E302" s="88">
        <v>371.53999999999996</v>
      </c>
      <c r="F302" s="37">
        <v>372.45</v>
      </c>
    </row>
    <row r="303" spans="2:6" ht="14.25" x14ac:dyDescent="0.2">
      <c r="B303" s="9"/>
      <c r="E303" s="89">
        <f>SUM(E296:E302)</f>
        <v>3067.67</v>
      </c>
      <c r="F303" s="10">
        <f>SUM(F296:F302)</f>
        <v>3075.2199999999993</v>
      </c>
    </row>
    <row r="305" spans="2:6" x14ac:dyDescent="0.2">
      <c r="B305" s="7" t="s">
        <v>10</v>
      </c>
    </row>
    <row r="306" spans="2:6" x14ac:dyDescent="0.2">
      <c r="B306" s="11" t="s">
        <v>62</v>
      </c>
      <c r="C306" s="12">
        <v>27.26</v>
      </c>
      <c r="D306" s="86">
        <v>27.32</v>
      </c>
    </row>
    <row r="308" spans="2:6" x14ac:dyDescent="0.2">
      <c r="B308" t="s">
        <v>3</v>
      </c>
      <c r="E308" s="88">
        <v>708.61</v>
      </c>
      <c r="F308" s="37">
        <v>710.35</v>
      </c>
    </row>
    <row r="309" spans="2:6" x14ac:dyDescent="0.2">
      <c r="B309" t="s">
        <v>4</v>
      </c>
      <c r="E309" s="88">
        <f>C291*C306</f>
        <v>190.82000000000002</v>
      </c>
      <c r="F309" s="37">
        <f>C291*D306</f>
        <v>191.24</v>
      </c>
    </row>
    <row r="310" spans="2:6" x14ac:dyDescent="0.2">
      <c r="B310" t="s">
        <v>5</v>
      </c>
      <c r="E310" s="88">
        <v>603.55999999999995</v>
      </c>
      <c r="F310" s="37">
        <v>605.04999999999995</v>
      </c>
    </row>
    <row r="311" spans="2:6" x14ac:dyDescent="0.2">
      <c r="B311" t="s">
        <v>6</v>
      </c>
      <c r="E311" s="88">
        <v>340.55</v>
      </c>
      <c r="F311" s="37">
        <v>341.39</v>
      </c>
    </row>
    <row r="312" spans="2:6" x14ac:dyDescent="0.2">
      <c r="B312" t="s">
        <v>7</v>
      </c>
      <c r="E312" s="88">
        <v>272.03999999999996</v>
      </c>
      <c r="F312" s="37">
        <v>272.70999999999998</v>
      </c>
    </row>
    <row r="313" spans="2:6" ht="14.25" x14ac:dyDescent="0.2">
      <c r="B313" s="9"/>
      <c r="E313" s="90">
        <f>SUM(E308:E312)</f>
        <v>2115.58</v>
      </c>
      <c r="F313" s="13">
        <f>SUM(F308:F312)</f>
        <v>2120.7399999999998</v>
      </c>
    </row>
    <row r="315" spans="2:6" x14ac:dyDescent="0.2">
      <c r="B315" s="14" t="s">
        <v>12</v>
      </c>
    </row>
    <row r="316" spans="2:6" x14ac:dyDescent="0.2">
      <c r="B316" t="s">
        <v>13</v>
      </c>
      <c r="E316" s="88">
        <v>39.809999999999995</v>
      </c>
      <c r="F316" s="26">
        <v>39.909999999999997</v>
      </c>
    </row>
    <row r="317" spans="2:6" x14ac:dyDescent="0.2">
      <c r="B317" t="s">
        <v>14</v>
      </c>
      <c r="E317" s="88">
        <v>95.43</v>
      </c>
      <c r="F317" s="26">
        <v>95.660000000000011</v>
      </c>
    </row>
    <row r="318" spans="2:6" x14ac:dyDescent="0.2">
      <c r="B318" t="s">
        <v>15</v>
      </c>
      <c r="E318" s="88">
        <v>99.56</v>
      </c>
      <c r="F318" s="26">
        <v>99.800000000000011</v>
      </c>
    </row>
    <row r="319" spans="2:6" x14ac:dyDescent="0.2">
      <c r="B319" t="s">
        <v>16</v>
      </c>
      <c r="E319" s="88">
        <v>136.32999999999998</v>
      </c>
      <c r="F319" s="26">
        <v>136.66999999999999</v>
      </c>
    </row>
    <row r="320" spans="2:6" x14ac:dyDescent="0.2">
      <c r="F320" s="26"/>
    </row>
    <row r="321" spans="2:6" x14ac:dyDescent="0.2">
      <c r="B321" s="14" t="s">
        <v>17</v>
      </c>
      <c r="F321" s="26"/>
    </row>
    <row r="322" spans="2:6" x14ac:dyDescent="0.2">
      <c r="B322" t="s">
        <v>18</v>
      </c>
      <c r="E322" s="88">
        <v>58.26</v>
      </c>
      <c r="F322" s="26">
        <v>58.4</v>
      </c>
    </row>
    <row r="323" spans="2:6" x14ac:dyDescent="0.2">
      <c r="B323" t="s">
        <v>19</v>
      </c>
      <c r="E323" s="88">
        <v>19.440000000000001</v>
      </c>
      <c r="F323" s="26">
        <v>19.490000000000002</v>
      </c>
    </row>
    <row r="324" spans="2:6" x14ac:dyDescent="0.2">
      <c r="B324" t="s">
        <v>20</v>
      </c>
      <c r="E324" s="88">
        <v>72.820000000000007</v>
      </c>
      <c r="F324" s="26">
        <v>73</v>
      </c>
    </row>
    <row r="325" spans="2:6" x14ac:dyDescent="0.2">
      <c r="B325" t="s">
        <v>21</v>
      </c>
      <c r="E325" s="88">
        <v>24.3</v>
      </c>
      <c r="F325" s="26">
        <v>24.360000000000003</v>
      </c>
    </row>
    <row r="326" spans="2:6" ht="13.5" thickBot="1" x14ac:dyDescent="0.25"/>
    <row r="327" spans="2:6" ht="16.5" thickTop="1" thickBot="1" x14ac:dyDescent="0.3">
      <c r="B327" s="5" t="s">
        <v>72</v>
      </c>
      <c r="E327" s="15">
        <f>8*E303+1*E313+4*F303+1*F313</f>
        <v>41078.559999999998</v>
      </c>
    </row>
    <row r="328" spans="2:6" ht="23.25" thickTop="1" x14ac:dyDescent="0.2">
      <c r="B328" s="16" t="s">
        <v>23</v>
      </c>
    </row>
    <row r="334" spans="2:6" ht="22.5" customHeight="1" x14ac:dyDescent="0.3">
      <c r="B334" s="81" t="s">
        <v>69</v>
      </c>
      <c r="C334" s="82"/>
    </row>
    <row r="336" spans="2:6" x14ac:dyDescent="0.2">
      <c r="B336" s="2" t="s">
        <v>0</v>
      </c>
      <c r="C336" s="3">
        <v>7</v>
      </c>
    </row>
    <row r="337" spans="2:6" x14ac:dyDescent="0.2">
      <c r="B337" s="2"/>
      <c r="C337" s="4"/>
    </row>
    <row r="338" spans="2:6" x14ac:dyDescent="0.2">
      <c r="B338" s="5" t="s">
        <v>1</v>
      </c>
      <c r="C338" s="6">
        <v>43.519999999999996</v>
      </c>
    </row>
    <row r="339" spans="2:6" x14ac:dyDescent="0.2">
      <c r="B339" s="2"/>
    </row>
    <row r="340" spans="2:6" x14ac:dyDescent="0.2">
      <c r="B340" s="7" t="s">
        <v>2</v>
      </c>
    </row>
    <row r="341" spans="2:6" x14ac:dyDescent="0.2">
      <c r="B341" t="s">
        <v>3</v>
      </c>
      <c r="E341" s="8">
        <v>1131.3599999999999</v>
      </c>
    </row>
    <row r="342" spans="2:6" x14ac:dyDescent="0.2">
      <c r="B342" t="s">
        <v>4</v>
      </c>
      <c r="E342" s="8">
        <f>C336*C338</f>
        <v>304.64</v>
      </c>
    </row>
    <row r="343" spans="2:6" x14ac:dyDescent="0.2">
      <c r="B343" t="s">
        <v>5</v>
      </c>
      <c r="E343" s="8">
        <v>594.64</v>
      </c>
    </row>
    <row r="344" spans="2:6" x14ac:dyDescent="0.2">
      <c r="B344" t="s">
        <v>6</v>
      </c>
      <c r="E344" s="8">
        <v>335.51</v>
      </c>
    </row>
    <row r="345" spans="2:6" x14ac:dyDescent="0.2">
      <c r="B345" t="s">
        <v>7</v>
      </c>
      <c r="E345" s="8">
        <v>268.01</v>
      </c>
      <c r="F345" s="26"/>
    </row>
    <row r="346" spans="2:6" x14ac:dyDescent="0.2">
      <c r="B346" t="s">
        <v>8</v>
      </c>
      <c r="E346" s="8">
        <v>22.040000000000003</v>
      </c>
    </row>
    <row r="347" spans="2:6" x14ac:dyDescent="0.2">
      <c r="B347" t="s">
        <v>9</v>
      </c>
      <c r="E347" s="8">
        <v>366.03999999999996</v>
      </c>
    </row>
    <row r="348" spans="2:6" ht="14.25" x14ac:dyDescent="0.2">
      <c r="B348" s="9"/>
      <c r="E348" s="10">
        <f>SUM(E341:E347)</f>
        <v>3022.24</v>
      </c>
    </row>
    <row r="350" spans="2:6" x14ac:dyDescent="0.2">
      <c r="B350" s="7" t="s">
        <v>10</v>
      </c>
    </row>
    <row r="351" spans="2:6" x14ac:dyDescent="0.2">
      <c r="B351" s="11" t="s">
        <v>62</v>
      </c>
      <c r="C351" s="12">
        <v>26.85</v>
      </c>
    </row>
    <row r="353" spans="2:5" x14ac:dyDescent="0.2">
      <c r="B353" t="s">
        <v>3</v>
      </c>
      <c r="E353" s="8">
        <v>698.13</v>
      </c>
    </row>
    <row r="354" spans="2:5" x14ac:dyDescent="0.2">
      <c r="B354" t="s">
        <v>4</v>
      </c>
      <c r="E354" s="8">
        <f>C336*C351</f>
        <v>187.95000000000002</v>
      </c>
    </row>
    <row r="355" spans="2:5" x14ac:dyDescent="0.2">
      <c r="B355" t="s">
        <v>5</v>
      </c>
      <c r="E355" s="8">
        <v>594.64</v>
      </c>
    </row>
    <row r="356" spans="2:5" x14ac:dyDescent="0.2">
      <c r="B356" t="s">
        <v>6</v>
      </c>
      <c r="E356" s="8">
        <v>335.51</v>
      </c>
    </row>
    <row r="357" spans="2:5" x14ac:dyDescent="0.2">
      <c r="B357" t="s">
        <v>7</v>
      </c>
      <c r="E357" s="8">
        <v>268.01</v>
      </c>
    </row>
    <row r="358" spans="2:5" ht="14.25" x14ac:dyDescent="0.2">
      <c r="B358" s="9"/>
      <c r="E358" s="13">
        <f>SUM(E353:E357)</f>
        <v>2084.2399999999998</v>
      </c>
    </row>
    <row r="360" spans="2:5" x14ac:dyDescent="0.2">
      <c r="B360" s="14" t="s">
        <v>12</v>
      </c>
    </row>
    <row r="361" spans="2:5" x14ac:dyDescent="0.2">
      <c r="B361" t="s">
        <v>13</v>
      </c>
      <c r="E361" s="8">
        <v>39.22</v>
      </c>
    </row>
    <row r="362" spans="2:5" x14ac:dyDescent="0.2">
      <c r="B362" t="s">
        <v>14</v>
      </c>
      <c r="E362" s="8">
        <v>94.01</v>
      </c>
    </row>
    <row r="363" spans="2:5" x14ac:dyDescent="0.2">
      <c r="B363" t="s">
        <v>15</v>
      </c>
      <c r="E363" s="8">
        <v>98.08</v>
      </c>
    </row>
    <row r="364" spans="2:5" x14ac:dyDescent="0.2">
      <c r="B364" t="s">
        <v>16</v>
      </c>
      <c r="E364" s="8">
        <v>134.31</v>
      </c>
    </row>
    <row r="366" spans="2:5" x14ac:dyDescent="0.2">
      <c r="B366" s="14" t="s">
        <v>17</v>
      </c>
    </row>
    <row r="367" spans="2:5" x14ac:dyDescent="0.2">
      <c r="B367" t="s">
        <v>18</v>
      </c>
      <c r="E367" s="8">
        <v>57.39</v>
      </c>
    </row>
    <row r="368" spans="2:5" x14ac:dyDescent="0.2">
      <c r="B368" t="s">
        <v>19</v>
      </c>
      <c r="E368" s="8">
        <v>19.150000000000002</v>
      </c>
    </row>
    <row r="369" spans="2:9" x14ac:dyDescent="0.2">
      <c r="B369" t="s">
        <v>20</v>
      </c>
      <c r="E369" s="8">
        <v>71.740000000000009</v>
      </c>
    </row>
    <row r="370" spans="2:9" x14ac:dyDescent="0.2">
      <c r="B370" t="s">
        <v>21</v>
      </c>
      <c r="E370" s="8">
        <v>23.94</v>
      </c>
    </row>
    <row r="371" spans="2:9" ht="13.5" thickBot="1" x14ac:dyDescent="0.25"/>
    <row r="372" spans="2:9" ht="16.5" thickTop="1" thickBot="1" x14ac:dyDescent="0.3">
      <c r="B372" s="5" t="s">
        <v>70</v>
      </c>
      <c r="E372" s="15">
        <f>12*E348+2*E358</f>
        <v>40435.360000000001</v>
      </c>
    </row>
    <row r="373" spans="2:9" ht="23.25" thickTop="1" x14ac:dyDescent="0.2">
      <c r="B373" s="16" t="s">
        <v>23</v>
      </c>
    </row>
    <row r="375" spans="2:9" x14ac:dyDescent="0.2">
      <c r="B375" s="17"/>
      <c r="C375" s="17"/>
      <c r="D375" s="17"/>
      <c r="E375" s="17"/>
      <c r="F375" s="17"/>
      <c r="G375" s="17"/>
      <c r="H375" s="17"/>
      <c r="I375" s="17"/>
    </row>
    <row r="377" spans="2:9" ht="22.5" customHeight="1" x14ac:dyDescent="0.3">
      <c r="B377" s="81" t="s">
        <v>65</v>
      </c>
      <c r="C377" s="82"/>
    </row>
    <row r="379" spans="2:9" x14ac:dyDescent="0.2">
      <c r="B379" s="2" t="s">
        <v>0</v>
      </c>
      <c r="C379" s="78">
        <v>7</v>
      </c>
    </row>
    <row r="380" spans="2:9" x14ac:dyDescent="0.2">
      <c r="B380" s="2"/>
      <c r="C380" s="68"/>
    </row>
    <row r="381" spans="2:9" x14ac:dyDescent="0.2">
      <c r="B381" s="5" t="s">
        <v>1</v>
      </c>
      <c r="C381" s="67">
        <v>43.08</v>
      </c>
    </row>
    <row r="382" spans="2:9" x14ac:dyDescent="0.2">
      <c r="B382" s="2"/>
    </row>
    <row r="383" spans="2:9" x14ac:dyDescent="0.2">
      <c r="B383" s="7" t="s">
        <v>2</v>
      </c>
    </row>
    <row r="384" spans="2:9" x14ac:dyDescent="0.2">
      <c r="B384" t="s">
        <v>3</v>
      </c>
      <c r="E384" s="8">
        <v>1120.1500000000001</v>
      </c>
    </row>
    <row r="385" spans="2:5" x14ac:dyDescent="0.2">
      <c r="B385" t="s">
        <v>4</v>
      </c>
      <c r="E385" s="8">
        <f>C379*C381</f>
        <v>301.56</v>
      </c>
    </row>
    <row r="386" spans="2:5" x14ac:dyDescent="0.2">
      <c r="B386" t="s">
        <v>5</v>
      </c>
      <c r="E386" s="8">
        <v>588.75</v>
      </c>
    </row>
    <row r="387" spans="2:5" x14ac:dyDescent="0.2">
      <c r="B387" t="s">
        <v>6</v>
      </c>
      <c r="E387" s="8">
        <v>332.18</v>
      </c>
    </row>
    <row r="388" spans="2:5" x14ac:dyDescent="0.2">
      <c r="B388" t="s">
        <v>7</v>
      </c>
      <c r="E388" s="8">
        <v>265.34999999999997</v>
      </c>
    </row>
    <row r="389" spans="2:5" x14ac:dyDescent="0.2">
      <c r="B389" t="s">
        <v>8</v>
      </c>
      <c r="E389" s="8">
        <v>21.82</v>
      </c>
    </row>
    <row r="390" spans="2:5" x14ac:dyDescent="0.2">
      <c r="B390" t="s">
        <v>9</v>
      </c>
      <c r="E390" s="8">
        <v>362.40999999999997</v>
      </c>
    </row>
    <row r="391" spans="2:5" ht="14.25" x14ac:dyDescent="0.2">
      <c r="B391" s="9"/>
      <c r="E391" s="10">
        <f>SUM(E384:E390)</f>
        <v>2992.22</v>
      </c>
    </row>
    <row r="393" spans="2:5" x14ac:dyDescent="0.2">
      <c r="B393" s="7" t="s">
        <v>10</v>
      </c>
    </row>
    <row r="394" spans="2:5" x14ac:dyDescent="0.2">
      <c r="B394" s="11" t="s">
        <v>11</v>
      </c>
      <c r="C394" s="69">
        <v>26.580000000000002</v>
      </c>
    </row>
    <row r="396" spans="2:5" x14ac:dyDescent="0.2">
      <c r="B396" t="s">
        <v>3</v>
      </c>
      <c r="E396" s="8">
        <v>691.21</v>
      </c>
    </row>
    <row r="397" spans="2:5" x14ac:dyDescent="0.2">
      <c r="B397" t="s">
        <v>4</v>
      </c>
      <c r="E397" s="8">
        <f>C379*C394</f>
        <v>186.06</v>
      </c>
    </row>
    <row r="398" spans="2:5" x14ac:dyDescent="0.2">
      <c r="B398" t="s">
        <v>5</v>
      </c>
      <c r="E398" s="8">
        <v>588.75</v>
      </c>
    </row>
    <row r="399" spans="2:5" x14ac:dyDescent="0.2">
      <c r="B399" t="s">
        <v>6</v>
      </c>
      <c r="E399" s="8">
        <v>332.18</v>
      </c>
    </row>
    <row r="400" spans="2:5" x14ac:dyDescent="0.2">
      <c r="B400" t="s">
        <v>7</v>
      </c>
      <c r="E400" s="8">
        <v>265.34999999999997</v>
      </c>
    </row>
    <row r="401" spans="2:5" ht="14.25" x14ac:dyDescent="0.2">
      <c r="B401" s="9"/>
      <c r="E401" s="13">
        <f>SUM(E396:E400)</f>
        <v>2063.5500000000002</v>
      </c>
    </row>
    <row r="403" spans="2:5" x14ac:dyDescent="0.2">
      <c r="B403" s="14" t="s">
        <v>12</v>
      </c>
    </row>
    <row r="404" spans="2:5" x14ac:dyDescent="0.2">
      <c r="B404" t="s">
        <v>13</v>
      </c>
      <c r="E404" s="8">
        <v>38.83</v>
      </c>
    </row>
    <row r="405" spans="2:5" x14ac:dyDescent="0.2">
      <c r="B405" t="s">
        <v>14</v>
      </c>
      <c r="E405" s="8">
        <v>93.070000000000007</v>
      </c>
    </row>
    <row r="406" spans="2:5" x14ac:dyDescent="0.2">
      <c r="B406" t="s">
        <v>15</v>
      </c>
      <c r="E406" s="8">
        <v>97.100000000000009</v>
      </c>
    </row>
    <row r="407" spans="2:5" x14ac:dyDescent="0.2">
      <c r="B407" t="s">
        <v>16</v>
      </c>
      <c r="E407" s="8">
        <v>132.97999999999999</v>
      </c>
    </row>
    <row r="409" spans="2:5" x14ac:dyDescent="0.2">
      <c r="B409" s="14" t="s">
        <v>17</v>
      </c>
    </row>
    <row r="410" spans="2:5" x14ac:dyDescent="0.2">
      <c r="B410" t="s">
        <v>18</v>
      </c>
      <c r="E410" s="8">
        <v>56.82</v>
      </c>
    </row>
    <row r="411" spans="2:5" x14ac:dyDescent="0.2">
      <c r="B411" t="s">
        <v>19</v>
      </c>
      <c r="E411" s="8">
        <v>18.96</v>
      </c>
    </row>
    <row r="412" spans="2:5" x14ac:dyDescent="0.2">
      <c r="B412" t="s">
        <v>20</v>
      </c>
      <c r="E412" s="8">
        <v>71.02000000000001</v>
      </c>
    </row>
    <row r="413" spans="2:5" x14ac:dyDescent="0.2">
      <c r="B413" t="s">
        <v>21</v>
      </c>
      <c r="E413" s="8">
        <v>23.700000000000003</v>
      </c>
    </row>
    <row r="414" spans="2:5" ht="13.5" thickBot="1" x14ac:dyDescent="0.25"/>
    <row r="415" spans="2:5" ht="16.5" thickTop="1" thickBot="1" x14ac:dyDescent="0.3">
      <c r="B415" s="5" t="s">
        <v>67</v>
      </c>
      <c r="E415" s="15">
        <f>12*E391+2*E401</f>
        <v>40033.74</v>
      </c>
    </row>
    <row r="416" spans="2:5" ht="23.25" thickTop="1" x14ac:dyDescent="0.2">
      <c r="B416" s="16" t="s">
        <v>23</v>
      </c>
    </row>
    <row r="418" spans="2:9" x14ac:dyDescent="0.2">
      <c r="B418" s="17"/>
      <c r="C418" s="17"/>
      <c r="D418" s="17"/>
      <c r="E418" s="17"/>
      <c r="F418" s="17"/>
      <c r="G418" s="17"/>
      <c r="H418" s="17"/>
      <c r="I418" s="17"/>
    </row>
    <row r="420" spans="2:9" ht="22.5" customHeight="1" x14ac:dyDescent="0.3">
      <c r="B420" s="81" t="s">
        <v>66</v>
      </c>
      <c r="C420" s="82"/>
    </row>
    <row r="422" spans="2:9" x14ac:dyDescent="0.2">
      <c r="B422" s="2" t="s">
        <v>0</v>
      </c>
      <c r="C422" s="78">
        <v>6</v>
      </c>
    </row>
    <row r="423" spans="2:9" x14ac:dyDescent="0.2">
      <c r="B423" s="2"/>
      <c r="C423" s="68"/>
    </row>
    <row r="424" spans="2:9" x14ac:dyDescent="0.2">
      <c r="B424" s="5" t="s">
        <v>1</v>
      </c>
      <c r="C424" s="67">
        <v>42.65</v>
      </c>
    </row>
    <row r="425" spans="2:9" x14ac:dyDescent="0.2">
      <c r="B425" s="2"/>
    </row>
    <row r="426" spans="2:9" x14ac:dyDescent="0.2">
      <c r="B426" s="7" t="s">
        <v>2</v>
      </c>
    </row>
    <row r="427" spans="2:9" x14ac:dyDescent="0.2">
      <c r="B427" t="s">
        <v>3</v>
      </c>
      <c r="E427" s="8">
        <v>1109.05</v>
      </c>
    </row>
    <row r="428" spans="2:9" x14ac:dyDescent="0.2">
      <c r="B428" t="s">
        <v>4</v>
      </c>
      <c r="E428" s="8">
        <f>C422*C424</f>
        <v>255.89999999999998</v>
      </c>
    </row>
    <row r="429" spans="2:9" x14ac:dyDescent="0.2">
      <c r="B429" t="s">
        <v>5</v>
      </c>
      <c r="E429" s="8">
        <v>582.91999999999996</v>
      </c>
    </row>
    <row r="430" spans="2:9" x14ac:dyDescent="0.2">
      <c r="B430" t="s">
        <v>6</v>
      </c>
      <c r="E430" s="8">
        <v>328.89</v>
      </c>
    </row>
    <row r="431" spans="2:9" x14ac:dyDescent="0.2">
      <c r="B431" t="s">
        <v>7</v>
      </c>
      <c r="E431" s="8">
        <v>262.72000000000003</v>
      </c>
    </row>
    <row r="432" spans="2:9" x14ac:dyDescent="0.2">
      <c r="B432" t="s">
        <v>8</v>
      </c>
      <c r="E432" s="8">
        <v>21.6</v>
      </c>
    </row>
    <row r="433" spans="2:5" x14ac:dyDescent="0.2">
      <c r="B433" t="s">
        <v>9</v>
      </c>
      <c r="E433" s="8">
        <v>358.82</v>
      </c>
    </row>
    <row r="434" spans="2:5" ht="14.25" x14ac:dyDescent="0.2">
      <c r="B434" s="9"/>
      <c r="E434" s="10">
        <f>SUM(E427:E433)</f>
        <v>2919.8999999999996</v>
      </c>
    </row>
    <row r="436" spans="2:5" x14ac:dyDescent="0.2">
      <c r="B436" s="7" t="s">
        <v>10</v>
      </c>
    </row>
    <row r="437" spans="2:5" x14ac:dyDescent="0.2">
      <c r="B437" s="11" t="s">
        <v>11</v>
      </c>
      <c r="C437" s="69">
        <v>26.31</v>
      </c>
    </row>
    <row r="439" spans="2:5" x14ac:dyDescent="0.2">
      <c r="B439" t="s">
        <v>3</v>
      </c>
      <c r="E439" s="8">
        <v>684.36</v>
      </c>
    </row>
    <row r="440" spans="2:5" x14ac:dyDescent="0.2">
      <c r="B440" t="s">
        <v>4</v>
      </c>
      <c r="E440" s="8">
        <f>C422*C437</f>
        <v>157.85999999999999</v>
      </c>
    </row>
    <row r="441" spans="2:5" x14ac:dyDescent="0.2">
      <c r="B441" t="s">
        <v>5</v>
      </c>
      <c r="E441" s="8">
        <v>582.91999999999996</v>
      </c>
    </row>
    <row r="442" spans="2:5" x14ac:dyDescent="0.2">
      <c r="B442" t="s">
        <v>6</v>
      </c>
      <c r="E442" s="8">
        <v>328.89</v>
      </c>
    </row>
    <row r="443" spans="2:5" x14ac:dyDescent="0.2">
      <c r="B443" t="s">
        <v>7</v>
      </c>
      <c r="E443" s="8">
        <v>262.72000000000003</v>
      </c>
    </row>
    <row r="444" spans="2:5" ht="14.25" x14ac:dyDescent="0.2">
      <c r="B444" s="9"/>
      <c r="E444" s="13">
        <f>SUM(E439:E443)</f>
        <v>2016.7499999999998</v>
      </c>
    </row>
    <row r="446" spans="2:5" x14ac:dyDescent="0.2">
      <c r="B446" s="14" t="s">
        <v>12</v>
      </c>
    </row>
    <row r="447" spans="2:5" x14ac:dyDescent="0.2">
      <c r="B447" t="s">
        <v>13</v>
      </c>
      <c r="E447" s="8">
        <v>38.44</v>
      </c>
    </row>
    <row r="448" spans="2:5" x14ac:dyDescent="0.2">
      <c r="B448" t="s">
        <v>14</v>
      </c>
      <c r="E448" s="8">
        <v>92.14</v>
      </c>
    </row>
    <row r="449" spans="2:9" x14ac:dyDescent="0.2">
      <c r="B449" t="s">
        <v>15</v>
      </c>
      <c r="E449" s="8">
        <v>96.13</v>
      </c>
    </row>
    <row r="450" spans="2:9" x14ac:dyDescent="0.2">
      <c r="B450" t="s">
        <v>16</v>
      </c>
      <c r="E450" s="8">
        <v>131.66</v>
      </c>
    </row>
    <row r="452" spans="2:9" x14ac:dyDescent="0.2">
      <c r="B452" s="14" t="s">
        <v>17</v>
      </c>
    </row>
    <row r="453" spans="2:9" x14ac:dyDescent="0.2">
      <c r="B453" t="s">
        <v>18</v>
      </c>
      <c r="E453" s="8">
        <v>56.25</v>
      </c>
    </row>
    <row r="454" spans="2:9" x14ac:dyDescent="0.2">
      <c r="B454" t="s">
        <v>19</v>
      </c>
      <c r="E454" s="8">
        <v>18.77</v>
      </c>
    </row>
    <row r="455" spans="2:9" x14ac:dyDescent="0.2">
      <c r="B455" t="s">
        <v>20</v>
      </c>
      <c r="E455" s="8">
        <v>70.31</v>
      </c>
    </row>
    <row r="456" spans="2:9" x14ac:dyDescent="0.2">
      <c r="B456" t="s">
        <v>21</v>
      </c>
      <c r="E456" s="8">
        <v>23.46</v>
      </c>
    </row>
    <row r="457" spans="2:9" ht="13.5" thickBot="1" x14ac:dyDescent="0.25"/>
    <row r="458" spans="2:9" ht="16.5" thickTop="1" thickBot="1" x14ac:dyDescent="0.3">
      <c r="B458" s="5" t="s">
        <v>68</v>
      </c>
      <c r="E458" s="15">
        <f>12*E434+2*E444</f>
        <v>39072.299999999996</v>
      </c>
    </row>
    <row r="459" spans="2:9" ht="23.25" thickTop="1" x14ac:dyDescent="0.2">
      <c r="B459" s="16" t="s">
        <v>23</v>
      </c>
    </row>
    <row r="461" spans="2:9" x14ac:dyDescent="0.2">
      <c r="B461" s="17"/>
      <c r="C461" s="17"/>
      <c r="D461" s="17"/>
      <c r="E461" s="17"/>
      <c r="F461" s="17"/>
      <c r="G461" s="17"/>
      <c r="H461" s="17"/>
      <c r="I461" s="17"/>
    </row>
    <row r="463" spans="2:9" ht="20.25" x14ac:dyDescent="0.3">
      <c r="B463" s="1" t="s">
        <v>24</v>
      </c>
    </row>
    <row r="465" spans="2:9" x14ac:dyDescent="0.2">
      <c r="B465" s="2" t="s">
        <v>0</v>
      </c>
      <c r="C465" s="18">
        <v>5</v>
      </c>
    </row>
    <row r="466" spans="2:9" x14ac:dyDescent="0.2">
      <c r="B466" s="2"/>
      <c r="C466" s="4"/>
    </row>
    <row r="467" spans="2:9" x14ac:dyDescent="0.2">
      <c r="B467" s="5" t="s">
        <v>25</v>
      </c>
      <c r="C467" s="6">
        <v>42.65</v>
      </c>
    </row>
    <row r="468" spans="2:9" x14ac:dyDescent="0.2">
      <c r="B468" s="2"/>
    </row>
    <row r="469" spans="2:9" x14ac:dyDescent="0.2">
      <c r="B469" s="19" t="s">
        <v>2</v>
      </c>
      <c r="C469" s="20"/>
      <c r="D469" s="20"/>
      <c r="E469" s="21" t="s">
        <v>24</v>
      </c>
      <c r="F469" s="22"/>
      <c r="G469" s="20"/>
      <c r="H469" s="22"/>
      <c r="I469" s="22"/>
    </row>
    <row r="470" spans="2:9" x14ac:dyDescent="0.2">
      <c r="B470" t="s">
        <v>3</v>
      </c>
      <c r="E470" s="23">
        <v>1109.05</v>
      </c>
      <c r="F470" s="8"/>
      <c r="G470" s="24"/>
      <c r="H470" s="25"/>
      <c r="I470" s="26"/>
    </row>
    <row r="471" spans="2:9" x14ac:dyDescent="0.2">
      <c r="B471" t="s">
        <v>4</v>
      </c>
      <c r="E471" s="23">
        <f>C465*C467</f>
        <v>213.25</v>
      </c>
      <c r="F471" s="8"/>
      <c r="G471" s="24"/>
      <c r="H471" s="25"/>
      <c r="I471" s="26"/>
    </row>
    <row r="472" spans="2:9" x14ac:dyDescent="0.2">
      <c r="B472" t="s">
        <v>5</v>
      </c>
      <c r="E472" s="23">
        <v>582.91999999999996</v>
      </c>
      <c r="F472" s="8"/>
      <c r="G472" s="24"/>
      <c r="H472" s="25"/>
      <c r="I472" s="26"/>
    </row>
    <row r="473" spans="2:9" x14ac:dyDescent="0.2">
      <c r="B473" t="s">
        <v>6</v>
      </c>
      <c r="E473" s="23">
        <v>328.89</v>
      </c>
      <c r="F473" s="8"/>
      <c r="G473" s="24"/>
      <c r="H473" s="25"/>
      <c r="I473" s="26"/>
    </row>
    <row r="474" spans="2:9" x14ac:dyDescent="0.2">
      <c r="B474" t="s">
        <v>7</v>
      </c>
      <c r="E474" s="23">
        <v>262.72000000000003</v>
      </c>
      <c r="F474" s="8"/>
      <c r="G474" s="24"/>
      <c r="H474" s="25"/>
      <c r="I474" s="26"/>
    </row>
    <row r="475" spans="2:9" x14ac:dyDescent="0.2">
      <c r="B475" t="s">
        <v>8</v>
      </c>
      <c r="E475" s="23">
        <v>21.6</v>
      </c>
      <c r="F475" s="8"/>
      <c r="G475" s="24"/>
      <c r="H475" s="25"/>
      <c r="I475" s="26"/>
    </row>
    <row r="476" spans="2:9" x14ac:dyDescent="0.2">
      <c r="B476" t="s">
        <v>9</v>
      </c>
      <c r="E476" s="23">
        <v>358.82</v>
      </c>
      <c r="F476" s="8"/>
      <c r="G476" s="24"/>
      <c r="H476" s="25"/>
      <c r="I476" s="26"/>
    </row>
    <row r="477" spans="2:9" ht="15" x14ac:dyDescent="0.25">
      <c r="B477" s="9"/>
      <c r="C477" s="9"/>
      <c r="D477" s="9"/>
      <c r="E477" s="27">
        <f>SUM(E470:E476)</f>
        <v>2877.25</v>
      </c>
      <c r="F477" s="28"/>
      <c r="G477" s="29"/>
      <c r="H477" s="30"/>
      <c r="I477" s="30"/>
    </row>
    <row r="478" spans="2:9" x14ac:dyDescent="0.2">
      <c r="E478" s="13"/>
      <c r="F478" s="13"/>
      <c r="H478" s="74"/>
    </row>
    <row r="479" spans="2:9" x14ac:dyDescent="0.2">
      <c r="B479" s="5" t="s">
        <v>26</v>
      </c>
      <c r="C479" s="6">
        <v>26.31</v>
      </c>
      <c r="D479" s="5"/>
      <c r="E479" s="5" t="s">
        <v>27</v>
      </c>
      <c r="F479" s="6">
        <v>684.36</v>
      </c>
    </row>
    <row r="481" spans="2:9" x14ac:dyDescent="0.2">
      <c r="B481" s="31" t="s">
        <v>10</v>
      </c>
      <c r="D481" s="20"/>
      <c r="E481" s="32" t="s">
        <v>64</v>
      </c>
      <c r="F481" s="22" t="s">
        <v>29</v>
      </c>
      <c r="G481" s="22"/>
      <c r="H481" s="22"/>
      <c r="I481" s="22"/>
    </row>
    <row r="482" spans="2:9" x14ac:dyDescent="0.2">
      <c r="B482" t="s">
        <v>3</v>
      </c>
      <c r="E482" s="8">
        <v>684.36</v>
      </c>
      <c r="F482" s="33">
        <v>0</v>
      </c>
      <c r="H482" s="25"/>
      <c r="I482" s="26"/>
    </row>
    <row r="483" spans="2:9" x14ac:dyDescent="0.2">
      <c r="B483" t="s">
        <v>4</v>
      </c>
      <c r="E483" s="8">
        <f>C465*C479</f>
        <v>131.54999999999998</v>
      </c>
      <c r="F483" s="33">
        <v>0</v>
      </c>
      <c r="H483" s="25"/>
      <c r="I483" s="26"/>
    </row>
    <row r="484" spans="2:9" x14ac:dyDescent="0.2">
      <c r="B484" t="s">
        <v>5</v>
      </c>
      <c r="E484" s="8">
        <v>582.91999999999996</v>
      </c>
      <c r="F484" s="33">
        <v>0</v>
      </c>
      <c r="H484" s="25"/>
      <c r="I484" s="26"/>
    </row>
    <row r="485" spans="2:9" ht="14.25" x14ac:dyDescent="0.2">
      <c r="B485" t="s">
        <v>6</v>
      </c>
      <c r="C485" s="9"/>
      <c r="E485" s="8">
        <v>328.89</v>
      </c>
      <c r="F485" s="33">
        <v>0</v>
      </c>
      <c r="H485" s="25"/>
      <c r="I485" s="26"/>
    </row>
    <row r="486" spans="2:9" x14ac:dyDescent="0.2">
      <c r="B486" t="s">
        <v>7</v>
      </c>
      <c r="E486" s="8">
        <v>262.72000000000003</v>
      </c>
      <c r="F486" s="33">
        <v>0</v>
      </c>
      <c r="H486" s="25"/>
      <c r="I486" s="26"/>
    </row>
    <row r="487" spans="2:9" ht="15" x14ac:dyDescent="0.25">
      <c r="B487" s="9"/>
      <c r="D487" s="9"/>
      <c r="E487" s="28">
        <f>SUM(E482:E486)</f>
        <v>1990.4399999999998</v>
      </c>
      <c r="F487" s="34">
        <f>SUM(F482:F486)</f>
        <v>0</v>
      </c>
      <c r="G487" s="9"/>
      <c r="H487" s="9"/>
      <c r="I487" s="30"/>
    </row>
    <row r="489" spans="2:9" x14ac:dyDescent="0.2">
      <c r="B489" s="14" t="s">
        <v>12</v>
      </c>
      <c r="D489" s="20"/>
      <c r="E489" s="32" t="s">
        <v>24</v>
      </c>
      <c r="F489" s="22"/>
      <c r="G489" s="22"/>
      <c r="H489" s="22"/>
      <c r="I489" s="22"/>
    </row>
    <row r="490" spans="2:9" x14ac:dyDescent="0.2">
      <c r="B490" t="s">
        <v>13</v>
      </c>
      <c r="E490" s="8">
        <v>40.04</v>
      </c>
      <c r="F490" s="8"/>
      <c r="G490" s="36"/>
      <c r="H490" s="25"/>
      <c r="I490" s="26"/>
    </row>
    <row r="491" spans="2:9" x14ac:dyDescent="0.2">
      <c r="B491" t="s">
        <v>14</v>
      </c>
      <c r="E491" s="8">
        <v>95.97</v>
      </c>
      <c r="F491" s="8"/>
      <c r="G491" s="36"/>
      <c r="H491" s="25"/>
      <c r="I491" s="26"/>
    </row>
    <row r="492" spans="2:9" x14ac:dyDescent="0.2">
      <c r="B492" t="s">
        <v>15</v>
      </c>
      <c r="E492" s="8">
        <v>100.13</v>
      </c>
      <c r="F492" s="8"/>
      <c r="G492" s="36"/>
      <c r="H492" s="25"/>
      <c r="I492" s="26"/>
    </row>
    <row r="493" spans="2:9" x14ac:dyDescent="0.2">
      <c r="B493" t="s">
        <v>16</v>
      </c>
      <c r="E493" s="8">
        <v>137.13999999999999</v>
      </c>
      <c r="F493" s="8"/>
      <c r="G493" s="36"/>
      <c r="H493" s="25"/>
      <c r="I493" s="26"/>
    </row>
    <row r="495" spans="2:9" x14ac:dyDescent="0.2">
      <c r="B495" s="14" t="s">
        <v>17</v>
      </c>
      <c r="D495" s="20"/>
      <c r="E495" s="32" t="s">
        <v>24</v>
      </c>
      <c r="F495" s="22"/>
      <c r="G495" s="22"/>
      <c r="H495" s="22"/>
      <c r="I495" s="22"/>
    </row>
    <row r="496" spans="2:9" x14ac:dyDescent="0.2">
      <c r="B496" t="s">
        <v>18</v>
      </c>
      <c r="E496" s="8">
        <v>58.59</v>
      </c>
      <c r="F496" s="8"/>
      <c r="H496" s="25"/>
      <c r="I496" s="26"/>
    </row>
    <row r="497" spans="2:11" x14ac:dyDescent="0.2">
      <c r="B497" t="s">
        <v>19</v>
      </c>
      <c r="E497" s="8">
        <v>19.55</v>
      </c>
      <c r="F497" s="8"/>
      <c r="H497" s="25"/>
      <c r="I497" s="26"/>
    </row>
    <row r="498" spans="2:11" x14ac:dyDescent="0.2">
      <c r="B498" t="s">
        <v>20</v>
      </c>
      <c r="E498" s="8">
        <v>73.23</v>
      </c>
      <c r="F498" s="8"/>
      <c r="H498" s="25"/>
      <c r="I498" s="26"/>
    </row>
    <row r="499" spans="2:11" x14ac:dyDescent="0.2">
      <c r="B499" t="s">
        <v>21</v>
      </c>
      <c r="E499" s="8">
        <v>24.43</v>
      </c>
      <c r="F499" s="37"/>
      <c r="H499" s="25"/>
      <c r="I499" s="26"/>
    </row>
    <row r="500" spans="2:11" ht="13.5" thickBot="1" x14ac:dyDescent="0.25"/>
    <row r="501" spans="2:11" ht="16.5" thickTop="1" thickBot="1" x14ac:dyDescent="0.3">
      <c r="B501" s="5" t="s">
        <v>30</v>
      </c>
      <c r="E501" s="15">
        <f>12*E477+2*E487</f>
        <v>38507.879999999997</v>
      </c>
    </row>
    <row r="502" spans="2:11" ht="24" thickTop="1" thickBot="1" x14ac:dyDescent="0.25">
      <c r="B502" s="16" t="s">
        <v>23</v>
      </c>
      <c r="E502" s="70"/>
    </row>
    <row r="503" spans="2:11" ht="13.5" thickTop="1" x14ac:dyDescent="0.2">
      <c r="E503" s="70"/>
      <c r="F503" s="39" t="s">
        <v>31</v>
      </c>
      <c r="G503" s="40">
        <f>E506/E501</f>
        <v>0.94831083923602144</v>
      </c>
      <c r="H503" s="41" t="s">
        <v>32</v>
      </c>
    </row>
    <row r="504" spans="2:11" ht="13.5" thickBot="1" x14ac:dyDescent="0.25">
      <c r="E504" s="70"/>
      <c r="F504" s="42">
        <f>E501-E506</f>
        <v>1990.4399999999951</v>
      </c>
      <c r="G504" s="43"/>
      <c r="H504" s="44">
        <f>1-G503</f>
        <v>5.1689160763978559E-2</v>
      </c>
    </row>
    <row r="505" spans="2:11" ht="14.25" thickTop="1" thickBot="1" x14ac:dyDescent="0.25">
      <c r="E505" s="70"/>
    </row>
    <row r="506" spans="2:11" ht="16.5" thickTop="1" thickBot="1" x14ac:dyDescent="0.3">
      <c r="B506" s="11" t="s">
        <v>33</v>
      </c>
      <c r="C506" s="11"/>
      <c r="D506" s="11"/>
      <c r="E506" s="45">
        <f>12*E477+E487</f>
        <v>36517.440000000002</v>
      </c>
      <c r="K506" s="36"/>
    </row>
    <row r="507" spans="2:11" ht="23.25" thickTop="1" x14ac:dyDescent="0.2">
      <c r="B507" s="16" t="s">
        <v>23</v>
      </c>
    </row>
    <row r="508" spans="2:11" x14ac:dyDescent="0.2">
      <c r="K508" s="46"/>
    </row>
    <row r="509" spans="2:11" hidden="1" x14ac:dyDescent="0.2">
      <c r="C509" s="26">
        <f>E501/1568</f>
        <v>24.558596938775509</v>
      </c>
      <c r="D509" s="26">
        <f>E501/1680</f>
        <v>22.92135714285714</v>
      </c>
      <c r="E509" s="26">
        <f>E506/1680</f>
        <v>21.73657142857143</v>
      </c>
      <c r="F509">
        <f>E509/C509</f>
        <v>0.88509011662028669</v>
      </c>
      <c r="G509">
        <f>D509/C509</f>
        <v>0.93333333333333324</v>
      </c>
      <c r="H509">
        <f>E506/E613</f>
        <v>0.88298428990222655</v>
      </c>
      <c r="K509" s="46"/>
    </row>
    <row r="510" spans="2:11" ht="13.5" thickBot="1" x14ac:dyDescent="0.25">
      <c r="C510" s="26"/>
      <c r="D510" s="26"/>
      <c r="E510" s="26"/>
      <c r="K510" s="46"/>
    </row>
    <row r="511" spans="2:11" ht="15.75" thickTop="1" x14ac:dyDescent="0.25">
      <c r="B511" s="47" t="s">
        <v>34</v>
      </c>
      <c r="C511" s="48" t="s">
        <v>35</v>
      </c>
      <c r="D511" s="49" t="s">
        <v>36</v>
      </c>
      <c r="E511" s="50"/>
      <c r="F511" s="50"/>
      <c r="G511" s="51"/>
      <c r="H511" s="52">
        <f>1-G509</f>
        <v>6.6666666666666763E-2</v>
      </c>
      <c r="K511" s="46"/>
    </row>
    <row r="512" spans="2:11" ht="15" x14ac:dyDescent="0.25">
      <c r="B512" s="47" t="s">
        <v>37</v>
      </c>
      <c r="C512" s="53"/>
      <c r="D512" s="54"/>
      <c r="E512" s="54"/>
      <c r="F512" s="54"/>
      <c r="G512" s="54"/>
      <c r="H512" s="55"/>
      <c r="K512" s="46"/>
    </row>
    <row r="513" spans="2:11" ht="15.75" thickBot="1" x14ac:dyDescent="0.3">
      <c r="B513" s="47" t="s">
        <v>38</v>
      </c>
      <c r="C513" s="56" t="s">
        <v>39</v>
      </c>
      <c r="D513" s="57" t="s">
        <v>40</v>
      </c>
      <c r="E513" s="58"/>
      <c r="F513" s="58"/>
      <c r="G513" s="59"/>
      <c r="H513" s="60">
        <f>1-F509</f>
        <v>0.11490988337971331</v>
      </c>
      <c r="K513" s="46"/>
    </row>
    <row r="514" spans="2:11" ht="13.5" thickTop="1" x14ac:dyDescent="0.2"/>
    <row r="516" spans="2:11" ht="13.5" thickBot="1" x14ac:dyDescent="0.25"/>
    <row r="517" spans="2:11" s="65" customFormat="1" ht="21.75" thickTop="1" thickBot="1" x14ac:dyDescent="0.35">
      <c r="B517" s="61" t="s">
        <v>41</v>
      </c>
      <c r="C517" s="62"/>
      <c r="D517" s="62"/>
      <c r="E517" s="62"/>
      <c r="F517" s="63">
        <f>E613-E506</f>
        <v>4839.4000000000015</v>
      </c>
      <c r="G517" s="62"/>
      <c r="H517" s="64">
        <f>1-H509</f>
        <v>0.11701571009777345</v>
      </c>
    </row>
    <row r="518" spans="2:11" ht="13.5" thickTop="1" x14ac:dyDescent="0.2"/>
    <row r="519" spans="2:11" x14ac:dyDescent="0.2">
      <c r="B519" s="17"/>
      <c r="C519" s="17"/>
      <c r="D519" s="17"/>
      <c r="E519" s="17"/>
      <c r="F519" s="17"/>
      <c r="G519" s="17"/>
      <c r="H519" s="17"/>
      <c r="I519" s="17"/>
    </row>
    <row r="521" spans="2:11" ht="22.5" customHeight="1" x14ac:dyDescent="0.3">
      <c r="B521" s="1" t="s">
        <v>42</v>
      </c>
    </row>
    <row r="523" spans="2:11" x14ac:dyDescent="0.2">
      <c r="B523" s="2" t="s">
        <v>0</v>
      </c>
      <c r="C523" s="78">
        <v>5</v>
      </c>
    </row>
    <row r="524" spans="2:11" x14ac:dyDescent="0.2">
      <c r="B524" s="2"/>
      <c r="C524" s="68"/>
    </row>
    <row r="525" spans="2:11" x14ac:dyDescent="0.2">
      <c r="B525" s="5" t="s">
        <v>1</v>
      </c>
      <c r="C525" s="67">
        <v>42.65</v>
      </c>
    </row>
    <row r="526" spans="2:11" x14ac:dyDescent="0.2">
      <c r="B526" s="2"/>
    </row>
    <row r="527" spans="2:11" x14ac:dyDescent="0.2">
      <c r="B527" s="7" t="s">
        <v>2</v>
      </c>
    </row>
    <row r="528" spans="2:11" x14ac:dyDescent="0.2">
      <c r="B528" t="s">
        <v>3</v>
      </c>
      <c r="E528" s="8">
        <v>1109.05</v>
      </c>
    </row>
    <row r="529" spans="2:5" x14ac:dyDescent="0.2">
      <c r="B529" t="s">
        <v>4</v>
      </c>
      <c r="E529" s="8">
        <f>C523*C525</f>
        <v>213.25</v>
      </c>
    </row>
    <row r="530" spans="2:5" x14ac:dyDescent="0.2">
      <c r="B530" t="s">
        <v>5</v>
      </c>
      <c r="E530" s="8">
        <v>582.91999999999996</v>
      </c>
    </row>
    <row r="531" spans="2:5" x14ac:dyDescent="0.2">
      <c r="B531" t="s">
        <v>6</v>
      </c>
      <c r="E531" s="8">
        <v>328.89</v>
      </c>
    </row>
    <row r="532" spans="2:5" x14ac:dyDescent="0.2">
      <c r="B532" t="s">
        <v>7</v>
      </c>
      <c r="E532" s="8">
        <v>262.72000000000003</v>
      </c>
    </row>
    <row r="533" spans="2:5" x14ac:dyDescent="0.2">
      <c r="B533" t="s">
        <v>8</v>
      </c>
      <c r="E533" s="8">
        <v>21.6</v>
      </c>
    </row>
    <row r="534" spans="2:5" x14ac:dyDescent="0.2">
      <c r="B534" t="s">
        <v>9</v>
      </c>
      <c r="E534" s="8">
        <v>358.82</v>
      </c>
    </row>
    <row r="535" spans="2:5" ht="14.25" x14ac:dyDescent="0.2">
      <c r="B535" s="9"/>
      <c r="E535" s="10">
        <f>SUM(E528:E534)</f>
        <v>2877.25</v>
      </c>
    </row>
    <row r="537" spans="2:5" x14ac:dyDescent="0.2">
      <c r="B537" s="7" t="s">
        <v>10</v>
      </c>
    </row>
    <row r="538" spans="2:5" x14ac:dyDescent="0.2">
      <c r="B538" s="11" t="s">
        <v>11</v>
      </c>
      <c r="C538" s="69">
        <v>26.31</v>
      </c>
    </row>
    <row r="540" spans="2:5" x14ac:dyDescent="0.2">
      <c r="B540" t="s">
        <v>3</v>
      </c>
      <c r="E540" s="8">
        <v>684.36</v>
      </c>
    </row>
    <row r="541" spans="2:5" x14ac:dyDescent="0.2">
      <c r="B541" t="s">
        <v>4</v>
      </c>
      <c r="E541" s="8">
        <f>C523*C538</f>
        <v>131.54999999999998</v>
      </c>
    </row>
    <row r="542" spans="2:5" x14ac:dyDescent="0.2">
      <c r="B542" t="s">
        <v>5</v>
      </c>
      <c r="E542" s="8">
        <v>582.91999999999996</v>
      </c>
    </row>
    <row r="543" spans="2:5" x14ac:dyDescent="0.2">
      <c r="B543" t="s">
        <v>6</v>
      </c>
      <c r="E543" s="8">
        <v>328.89</v>
      </c>
    </row>
    <row r="544" spans="2:5" x14ac:dyDescent="0.2">
      <c r="B544" t="s">
        <v>7</v>
      </c>
      <c r="E544" s="8">
        <v>262.72000000000003</v>
      </c>
    </row>
    <row r="545" spans="2:5" ht="14.25" x14ac:dyDescent="0.2">
      <c r="B545" s="9"/>
      <c r="E545" s="13">
        <f>SUM(E540:E544)</f>
        <v>1990.4399999999998</v>
      </c>
    </row>
    <row r="547" spans="2:5" x14ac:dyDescent="0.2">
      <c r="B547" s="14" t="s">
        <v>12</v>
      </c>
    </row>
    <row r="548" spans="2:5" x14ac:dyDescent="0.2">
      <c r="B548" t="s">
        <v>13</v>
      </c>
      <c r="E548" s="8">
        <v>38.44</v>
      </c>
    </row>
    <row r="549" spans="2:5" x14ac:dyDescent="0.2">
      <c r="B549" t="s">
        <v>14</v>
      </c>
      <c r="E549" s="8">
        <v>92.14</v>
      </c>
    </row>
    <row r="550" spans="2:5" x14ac:dyDescent="0.2">
      <c r="B550" t="s">
        <v>15</v>
      </c>
      <c r="E550" s="8">
        <v>96.13</v>
      </c>
    </row>
    <row r="551" spans="2:5" x14ac:dyDescent="0.2">
      <c r="B551" t="s">
        <v>16</v>
      </c>
      <c r="E551" s="8">
        <v>131.66</v>
      </c>
    </row>
    <row r="553" spans="2:5" x14ac:dyDescent="0.2">
      <c r="B553" s="14" t="s">
        <v>17</v>
      </c>
    </row>
    <row r="554" spans="2:5" x14ac:dyDescent="0.2">
      <c r="B554" t="s">
        <v>18</v>
      </c>
      <c r="E554" s="8">
        <v>56.25</v>
      </c>
    </row>
    <row r="555" spans="2:5" x14ac:dyDescent="0.2">
      <c r="B555" t="s">
        <v>19</v>
      </c>
      <c r="E555" s="8">
        <v>18.77</v>
      </c>
    </row>
    <row r="556" spans="2:5" x14ac:dyDescent="0.2">
      <c r="B556" t="s">
        <v>20</v>
      </c>
      <c r="E556" s="8">
        <v>70.31</v>
      </c>
    </row>
    <row r="557" spans="2:5" x14ac:dyDescent="0.2">
      <c r="B557" t="s">
        <v>21</v>
      </c>
      <c r="E557" s="8">
        <v>23.46</v>
      </c>
    </row>
    <row r="558" spans="2:5" ht="13.5" thickBot="1" x14ac:dyDescent="0.25"/>
    <row r="559" spans="2:5" ht="16.5" thickTop="1" thickBot="1" x14ac:dyDescent="0.3">
      <c r="B559" s="5" t="s">
        <v>43</v>
      </c>
      <c r="E559" s="15">
        <f>12*E535+2*E545</f>
        <v>38507.879999999997</v>
      </c>
    </row>
    <row r="560" spans="2:5" ht="23.25" thickTop="1" x14ac:dyDescent="0.2">
      <c r="B560" s="16" t="s">
        <v>23</v>
      </c>
    </row>
    <row r="562" spans="2:9" ht="13.5" thickBot="1" x14ac:dyDescent="0.25"/>
    <row r="563" spans="2:9" ht="16.5" thickTop="1" thickBot="1" x14ac:dyDescent="0.3">
      <c r="B563" s="11" t="s">
        <v>44</v>
      </c>
      <c r="C563" s="11"/>
      <c r="E563" s="45">
        <f>E618-E559</f>
        <v>1218.6700000000055</v>
      </c>
    </row>
    <row r="564" spans="2:9" ht="52.5" customHeight="1" thickTop="1" x14ac:dyDescent="0.2">
      <c r="B564" s="16" t="s">
        <v>45</v>
      </c>
    </row>
    <row r="567" spans="2:9" x14ac:dyDescent="0.2">
      <c r="B567" s="17"/>
      <c r="C567" s="17"/>
      <c r="D567" s="17"/>
      <c r="E567" s="17"/>
      <c r="F567" s="17"/>
      <c r="G567" s="17"/>
      <c r="H567" s="17"/>
      <c r="I567" s="17"/>
    </row>
    <row r="569" spans="2:9" ht="22.5" customHeight="1" x14ac:dyDescent="0.3">
      <c r="B569" s="1" t="s">
        <v>46</v>
      </c>
    </row>
    <row r="571" spans="2:9" x14ac:dyDescent="0.2">
      <c r="B571" s="2" t="s">
        <v>0</v>
      </c>
      <c r="C571" s="79">
        <v>5</v>
      </c>
    </row>
    <row r="572" spans="2:9" x14ac:dyDescent="0.2">
      <c r="B572" s="2"/>
      <c r="C572" s="68"/>
    </row>
    <row r="573" spans="2:9" x14ac:dyDescent="0.2">
      <c r="B573" s="5" t="s">
        <v>47</v>
      </c>
      <c r="C573" s="67">
        <v>44.65</v>
      </c>
    </row>
    <row r="574" spans="2:9" x14ac:dyDescent="0.2">
      <c r="B574" s="2"/>
      <c r="C574" s="68"/>
    </row>
    <row r="575" spans="2:9" x14ac:dyDescent="0.2">
      <c r="B575" s="11" t="s">
        <v>48</v>
      </c>
      <c r="C575" s="69">
        <v>42.65</v>
      </c>
    </row>
    <row r="577" spans="2:9" s="20" customFormat="1" x14ac:dyDescent="0.2">
      <c r="E577" s="21" t="s">
        <v>49</v>
      </c>
      <c r="F577" s="22" t="s">
        <v>50</v>
      </c>
      <c r="H577" s="22" t="s">
        <v>51</v>
      </c>
      <c r="I577" s="22" t="s">
        <v>52</v>
      </c>
    </row>
    <row r="578" spans="2:9" x14ac:dyDescent="0.2">
      <c r="B578" t="s">
        <v>3</v>
      </c>
      <c r="E578" s="8">
        <v>1161.3</v>
      </c>
      <c r="F578" s="8">
        <v>1109.05</v>
      </c>
      <c r="G578" s="24">
        <f t="shared" ref="G578:G584" si="0">F578/E578</f>
        <v>0.95500731938344963</v>
      </c>
      <c r="H578" s="25">
        <f t="shared" ref="H578:H584" si="1">1-G578</f>
        <v>4.4992680616550373E-2</v>
      </c>
      <c r="I578" s="26">
        <f t="shared" ref="I578:I585" si="2">E578-F578</f>
        <v>52.25</v>
      </c>
    </row>
    <row r="579" spans="2:9" x14ac:dyDescent="0.2">
      <c r="B579" t="s">
        <v>4</v>
      </c>
      <c r="E579" s="8">
        <f>C573*C571</f>
        <v>223.25</v>
      </c>
      <c r="F579" s="8">
        <f>C571*C575</f>
        <v>213.25</v>
      </c>
      <c r="G579" s="24">
        <f t="shared" si="0"/>
        <v>0.95520716685330342</v>
      </c>
      <c r="H579" s="25">
        <f t="shared" si="1"/>
        <v>4.4792833146696576E-2</v>
      </c>
      <c r="I579" s="26">
        <f t="shared" si="2"/>
        <v>10</v>
      </c>
    </row>
    <row r="580" spans="2:9" x14ac:dyDescent="0.2">
      <c r="B580" t="s">
        <v>5</v>
      </c>
      <c r="E580" s="8">
        <v>613.6</v>
      </c>
      <c r="F580" s="8">
        <v>582.91999999999996</v>
      </c>
      <c r="G580" s="24">
        <f t="shared" si="0"/>
        <v>0.94999999999999984</v>
      </c>
      <c r="H580" s="25">
        <f t="shared" si="1"/>
        <v>5.0000000000000155E-2</v>
      </c>
      <c r="I580" s="26">
        <f t="shared" si="2"/>
        <v>30.680000000000064</v>
      </c>
    </row>
    <row r="581" spans="2:9" x14ac:dyDescent="0.2">
      <c r="B581" t="s">
        <v>6</v>
      </c>
      <c r="E581" s="8">
        <v>342.59</v>
      </c>
      <c r="F581" s="8">
        <v>328.89</v>
      </c>
      <c r="G581" s="24">
        <f t="shared" si="0"/>
        <v>0.96001050818762956</v>
      </c>
      <c r="H581" s="25">
        <f t="shared" si="1"/>
        <v>3.9989491812370437E-2</v>
      </c>
      <c r="I581" s="26">
        <f t="shared" si="2"/>
        <v>13.699999999999989</v>
      </c>
    </row>
    <row r="582" spans="2:9" x14ac:dyDescent="0.2">
      <c r="B582" t="s">
        <v>7</v>
      </c>
      <c r="E582" s="8">
        <v>273.66000000000003</v>
      </c>
      <c r="F582" s="8">
        <v>262.72000000000003</v>
      </c>
      <c r="G582" s="24">
        <f t="shared" si="0"/>
        <v>0.96002338668420673</v>
      </c>
      <c r="H582" s="25">
        <f t="shared" si="1"/>
        <v>3.9976613315793275E-2</v>
      </c>
      <c r="I582" s="26">
        <f t="shared" si="2"/>
        <v>10.939999999999998</v>
      </c>
    </row>
    <row r="583" spans="2:9" x14ac:dyDescent="0.2">
      <c r="B583" t="s">
        <v>8</v>
      </c>
      <c r="E583" s="8">
        <v>22.5</v>
      </c>
      <c r="F583" s="8">
        <v>21.6</v>
      </c>
      <c r="G583" s="24">
        <f t="shared" si="0"/>
        <v>0.96000000000000008</v>
      </c>
      <c r="H583" s="25">
        <f t="shared" si="1"/>
        <v>3.9999999999999925E-2</v>
      </c>
      <c r="I583" s="26">
        <f t="shared" si="2"/>
        <v>0.89999999999999858</v>
      </c>
    </row>
    <row r="584" spans="2:9" x14ac:dyDescent="0.2">
      <c r="B584" t="s">
        <v>9</v>
      </c>
      <c r="E584" s="8">
        <v>373.77</v>
      </c>
      <c r="F584" s="8">
        <v>358.82</v>
      </c>
      <c r="G584" s="24">
        <f t="shared" si="0"/>
        <v>0.96000214035369347</v>
      </c>
      <c r="H584" s="25">
        <f t="shared" si="1"/>
        <v>3.9997859646306533E-2</v>
      </c>
      <c r="I584" s="26">
        <f t="shared" si="2"/>
        <v>14.949999999999989</v>
      </c>
    </row>
    <row r="585" spans="2:9" s="9" customFormat="1" ht="15" x14ac:dyDescent="0.25">
      <c r="E585" s="28">
        <f>SUM(E578:E584)</f>
        <v>3010.67</v>
      </c>
      <c r="F585" s="28">
        <f>SUM(F578:F584)</f>
        <v>2877.25</v>
      </c>
      <c r="G585" s="29"/>
      <c r="H585" s="30"/>
      <c r="I585" s="30">
        <f t="shared" si="2"/>
        <v>133.42000000000007</v>
      </c>
    </row>
    <row r="586" spans="2:9" x14ac:dyDescent="0.2">
      <c r="E586" s="13"/>
      <c r="F586" s="13"/>
      <c r="G586" s="66"/>
      <c r="H586" s="74"/>
    </row>
    <row r="587" spans="2:9" x14ac:dyDescent="0.2">
      <c r="B587" s="5" t="s">
        <v>53</v>
      </c>
      <c r="C587" s="67">
        <v>44.65</v>
      </c>
      <c r="D587" s="5"/>
      <c r="E587" s="5" t="s">
        <v>54</v>
      </c>
      <c r="F587" s="67">
        <v>1161.3</v>
      </c>
    </row>
    <row r="588" spans="2:9" x14ac:dyDescent="0.2">
      <c r="C588" s="68"/>
      <c r="F588" s="68"/>
    </row>
    <row r="589" spans="2:9" x14ac:dyDescent="0.2">
      <c r="B589" s="11" t="s">
        <v>55</v>
      </c>
      <c r="C589" s="69">
        <v>23.98</v>
      </c>
      <c r="D589" s="11"/>
      <c r="E589" s="11" t="s">
        <v>56</v>
      </c>
      <c r="F589" s="69">
        <v>623.62</v>
      </c>
    </row>
    <row r="591" spans="2:9" s="20" customFormat="1" x14ac:dyDescent="0.2">
      <c r="C591"/>
      <c r="E591" s="32" t="s">
        <v>57</v>
      </c>
      <c r="F591" s="22" t="s">
        <v>58</v>
      </c>
      <c r="G591" s="22"/>
      <c r="H591" s="22" t="s">
        <v>51</v>
      </c>
      <c r="I591" s="22" t="s">
        <v>52</v>
      </c>
    </row>
    <row r="592" spans="2:9" x14ac:dyDescent="0.2">
      <c r="B592" t="s">
        <v>3</v>
      </c>
      <c r="E592" s="8">
        <v>1161.3</v>
      </c>
      <c r="F592" s="8">
        <v>623.62</v>
      </c>
      <c r="G592">
        <f>F592/E592</f>
        <v>0.53700163609747698</v>
      </c>
      <c r="H592" s="25">
        <f>1-G592</f>
        <v>0.46299836390252302</v>
      </c>
      <c r="I592" s="26">
        <f t="shared" ref="I592:I597" si="3">E592-F592</f>
        <v>537.67999999999995</v>
      </c>
    </row>
    <row r="593" spans="2:9" x14ac:dyDescent="0.2">
      <c r="B593" t="s">
        <v>4</v>
      </c>
      <c r="E593" s="8">
        <f>C571*C587</f>
        <v>223.25</v>
      </c>
      <c r="F593" s="8">
        <f>C571*C589</f>
        <v>119.9</v>
      </c>
      <c r="G593">
        <f>F593/E593</f>
        <v>0.53706606942889146</v>
      </c>
      <c r="H593" s="25">
        <f>1-G593</f>
        <v>0.46293393057110854</v>
      </c>
      <c r="I593" s="26">
        <f t="shared" si="3"/>
        <v>103.35</v>
      </c>
    </row>
    <row r="594" spans="2:9" x14ac:dyDescent="0.2">
      <c r="B594" t="s">
        <v>5</v>
      </c>
      <c r="E594" s="8">
        <v>613.6</v>
      </c>
      <c r="F594" s="8">
        <v>582.91999999999996</v>
      </c>
      <c r="G594">
        <f>F594/E594</f>
        <v>0.94999999999999984</v>
      </c>
      <c r="H594" s="25">
        <f>1-G594</f>
        <v>5.0000000000000155E-2</v>
      </c>
      <c r="I594" s="26">
        <f t="shared" si="3"/>
        <v>30.680000000000064</v>
      </c>
    </row>
    <row r="595" spans="2:9" ht="14.25" x14ac:dyDescent="0.2">
      <c r="B595" t="s">
        <v>6</v>
      </c>
      <c r="C595" s="9"/>
      <c r="E595" s="8">
        <v>342.59</v>
      </c>
      <c r="F595" s="8">
        <v>328.89</v>
      </c>
      <c r="G595">
        <f>F595/E595</f>
        <v>0.96001050818762956</v>
      </c>
      <c r="H595" s="25">
        <f>1-G595</f>
        <v>3.9989491812370437E-2</v>
      </c>
      <c r="I595" s="26">
        <f t="shared" si="3"/>
        <v>13.699999999999989</v>
      </c>
    </row>
    <row r="596" spans="2:9" x14ac:dyDescent="0.2">
      <c r="B596" t="s">
        <v>7</v>
      </c>
      <c r="E596" s="8">
        <v>273.66000000000003</v>
      </c>
      <c r="F596" s="8">
        <v>262.72000000000003</v>
      </c>
      <c r="G596">
        <f>F596/E596</f>
        <v>0.96002338668420673</v>
      </c>
      <c r="H596" s="25">
        <f>1-G596</f>
        <v>3.9976613315793275E-2</v>
      </c>
      <c r="I596" s="26">
        <f t="shared" si="3"/>
        <v>10.939999999999998</v>
      </c>
    </row>
    <row r="597" spans="2:9" s="9" customFormat="1" ht="15" x14ac:dyDescent="0.25">
      <c r="C597"/>
      <c r="E597" s="28">
        <f>SUM(E592:E596)</f>
        <v>2614.4</v>
      </c>
      <c r="F597" s="28">
        <f>SUM(F592:F596)</f>
        <v>1918.05</v>
      </c>
      <c r="I597" s="30">
        <f t="shared" si="3"/>
        <v>696.35000000000014</v>
      </c>
    </row>
    <row r="600" spans="2:9" s="20" customFormat="1" x14ac:dyDescent="0.2">
      <c r="B600" s="14" t="s">
        <v>12</v>
      </c>
      <c r="C600"/>
      <c r="E600" s="32" t="s">
        <v>49</v>
      </c>
      <c r="F600" s="22" t="s">
        <v>59</v>
      </c>
      <c r="G600" s="22"/>
      <c r="H600" s="22" t="s">
        <v>51</v>
      </c>
      <c r="I600" s="22" t="s">
        <v>52</v>
      </c>
    </row>
    <row r="601" spans="2:9" x14ac:dyDescent="0.2">
      <c r="B601" t="s">
        <v>13</v>
      </c>
      <c r="E601" s="8">
        <v>40.04</v>
      </c>
      <c r="F601" s="8">
        <v>38.44</v>
      </c>
      <c r="G601" s="36">
        <f>F601/E601</f>
        <v>0.96003996003995995</v>
      </c>
      <c r="H601" s="25">
        <f>1-G601</f>
        <v>3.996003996004005E-2</v>
      </c>
      <c r="I601" s="26">
        <f>E601-F601</f>
        <v>1.6000000000000014</v>
      </c>
    </row>
    <row r="602" spans="2:9" x14ac:dyDescent="0.2">
      <c r="B602" t="s">
        <v>14</v>
      </c>
      <c r="E602" s="8">
        <v>95.97</v>
      </c>
      <c r="F602" s="8">
        <v>92.14</v>
      </c>
      <c r="G602" s="36">
        <f>F602/E602</f>
        <v>0.96009169532145466</v>
      </c>
      <c r="H602" s="25">
        <f>1-G602</f>
        <v>3.9908304678545337E-2</v>
      </c>
      <c r="I602" s="26">
        <f>E602-F602</f>
        <v>3.8299999999999983</v>
      </c>
    </row>
    <row r="603" spans="2:9" x14ac:dyDescent="0.2">
      <c r="B603" t="s">
        <v>15</v>
      </c>
      <c r="E603" s="8">
        <v>100.13</v>
      </c>
      <c r="F603" s="8">
        <v>96.13</v>
      </c>
      <c r="G603" s="36">
        <f>F603/E603</f>
        <v>0.96005193248776588</v>
      </c>
      <c r="H603" s="25">
        <f>1-G603</f>
        <v>3.994806751223412E-2</v>
      </c>
      <c r="I603" s="26">
        <f>E603-F603</f>
        <v>4</v>
      </c>
    </row>
    <row r="604" spans="2:9" x14ac:dyDescent="0.2">
      <c r="B604" t="s">
        <v>16</v>
      </c>
      <c r="E604" s="8">
        <v>137.13999999999999</v>
      </c>
      <c r="F604" s="8">
        <v>131.66</v>
      </c>
      <c r="G604" s="36">
        <f>F604/E604</f>
        <v>0.96004083418404562</v>
      </c>
      <c r="H604" s="25">
        <f>1-G604</f>
        <v>3.9959165815954378E-2</v>
      </c>
      <c r="I604" s="26">
        <f>E604-F604</f>
        <v>5.4799999999999898</v>
      </c>
    </row>
    <row r="606" spans="2:9" s="20" customFormat="1" x14ac:dyDescent="0.2">
      <c r="B606" s="14" t="s">
        <v>17</v>
      </c>
      <c r="C606"/>
      <c r="E606" s="32" t="s">
        <v>49</v>
      </c>
      <c r="F606" s="22" t="s">
        <v>59</v>
      </c>
      <c r="G606" s="22"/>
      <c r="H606" s="22" t="s">
        <v>51</v>
      </c>
      <c r="I606" s="22" t="s">
        <v>52</v>
      </c>
    </row>
    <row r="607" spans="2:9" x14ac:dyDescent="0.2">
      <c r="B607" t="s">
        <v>18</v>
      </c>
      <c r="E607" s="8">
        <v>58.59</v>
      </c>
      <c r="F607" s="8">
        <v>56.25</v>
      </c>
      <c r="G607">
        <f>F607/E607</f>
        <v>0.96006144393241166</v>
      </c>
      <c r="H607" s="25">
        <f>1-G607</f>
        <v>3.9938556067588338E-2</v>
      </c>
      <c r="I607" s="26">
        <f>E607-F607</f>
        <v>2.3400000000000034</v>
      </c>
    </row>
    <row r="608" spans="2:9" x14ac:dyDescent="0.2">
      <c r="B608" t="s">
        <v>19</v>
      </c>
      <c r="E608" s="8">
        <v>19.55</v>
      </c>
      <c r="F608" s="8">
        <v>18.77</v>
      </c>
      <c r="G608">
        <f>F608/E608</f>
        <v>0.96010230179028122</v>
      </c>
      <c r="H608" s="25">
        <f>1-G608</f>
        <v>3.9897698209718779E-2</v>
      </c>
      <c r="I608" s="26">
        <f>E608-F608</f>
        <v>0.78000000000000114</v>
      </c>
    </row>
    <row r="609" spans="2:9" x14ac:dyDescent="0.2">
      <c r="B609" t="s">
        <v>20</v>
      </c>
      <c r="E609" s="8">
        <v>73.23</v>
      </c>
      <c r="F609" s="8">
        <v>70.31</v>
      </c>
      <c r="G609">
        <f>F609/E609</f>
        <v>0.96012563157176023</v>
      </c>
      <c r="H609" s="25">
        <f>1-G609</f>
        <v>3.987436842823977E-2</v>
      </c>
      <c r="I609" s="26">
        <f>E609-F609</f>
        <v>2.9200000000000017</v>
      </c>
    </row>
    <row r="610" spans="2:9" x14ac:dyDescent="0.2">
      <c r="B610" t="s">
        <v>21</v>
      </c>
      <c r="E610" s="8">
        <v>24.43</v>
      </c>
      <c r="F610" s="37">
        <v>23.46</v>
      </c>
      <c r="G610">
        <f>F610/E610</f>
        <v>0.9602947196070406</v>
      </c>
      <c r="H610" s="25">
        <f>1-G610</f>
        <v>3.9705280392959397E-2</v>
      </c>
      <c r="I610" s="26">
        <f>E610-F610</f>
        <v>0.96999999999999886</v>
      </c>
    </row>
    <row r="612" spans="2:9" ht="13.5" thickBot="1" x14ac:dyDescent="0.25"/>
    <row r="613" spans="2:9" ht="16.5" thickTop="1" thickBot="1" x14ac:dyDescent="0.3">
      <c r="B613" s="5" t="s">
        <v>60</v>
      </c>
      <c r="E613" s="15">
        <f>12*E585+2*E597</f>
        <v>41356.840000000004</v>
      </c>
    </row>
    <row r="614" spans="2:9" ht="24" thickTop="1" thickBot="1" x14ac:dyDescent="0.25">
      <c r="B614" s="16" t="s">
        <v>23</v>
      </c>
      <c r="E614" s="70"/>
    </row>
    <row r="615" spans="2:9" ht="13.5" thickTop="1" x14ac:dyDescent="0.2">
      <c r="E615" s="70"/>
      <c r="F615" s="39" t="s">
        <v>31</v>
      </c>
      <c r="G615" s="71">
        <f>E618/E613</f>
        <v>0.96057991858178715</v>
      </c>
      <c r="H615" s="41" t="s">
        <v>32</v>
      </c>
    </row>
    <row r="616" spans="2:9" ht="13.5" thickBot="1" x14ac:dyDescent="0.25">
      <c r="E616" s="70"/>
      <c r="F616" s="42">
        <f>E613-E618</f>
        <v>1630.2900000000009</v>
      </c>
      <c r="G616" s="72"/>
      <c r="H616" s="44">
        <f>1-G615</f>
        <v>3.9420081418212849E-2</v>
      </c>
    </row>
    <row r="617" spans="2:9" ht="14.25" thickTop="1" thickBot="1" x14ac:dyDescent="0.25">
      <c r="E617" s="70"/>
    </row>
    <row r="618" spans="2:9" ht="16.5" thickTop="1" thickBot="1" x14ac:dyDescent="0.3">
      <c r="B618" s="11" t="s">
        <v>61</v>
      </c>
      <c r="C618" s="11"/>
      <c r="D618" s="11"/>
      <c r="E618" s="45">
        <f>5*E585+7*F585+E597+F597</f>
        <v>39726.550000000003</v>
      </c>
    </row>
    <row r="619" spans="2:9" ht="23.25" thickTop="1" x14ac:dyDescent="0.2">
      <c r="B619" s="16" t="s">
        <v>23</v>
      </c>
    </row>
  </sheetData>
  <dataValidations disablePrompts="1" count="1">
    <dataValidation type="list" allowBlank="1" showInputMessage="1" showErrorMessage="1" sqref="F465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17" max="16383" man="1"/>
    <brk id="5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49"/>
  </sheetPr>
  <dimension ref="A1:K617"/>
  <sheetViews>
    <sheetView topLeftCell="A28" zoomScaleNormal="100" workbookViewId="0">
      <selection activeCell="B46" sqref="B46"/>
    </sheetView>
  </sheetViews>
  <sheetFormatPr baseColWidth="10" defaultRowHeight="12.75" x14ac:dyDescent="0.2"/>
  <cols>
    <col min="2" max="2" width="33.42578125" bestFit="1" customWidth="1"/>
    <col min="3" max="3" width="11.5703125" bestFit="1" customWidth="1"/>
    <col min="4" max="4" width="13.7109375" customWidth="1"/>
    <col min="5" max="5" width="29.5703125" bestFit="1" customWidth="1"/>
    <col min="6" max="6" width="23.5703125" bestFit="1" customWidth="1"/>
    <col min="7" max="7" width="13.140625" hidden="1" customWidth="1"/>
    <col min="8" max="8" width="14.7109375" bestFit="1" customWidth="1"/>
    <col min="9" max="9" width="11.5703125" bestFit="1" customWidth="1"/>
  </cols>
  <sheetData>
    <row r="1" spans="1:6" ht="20.25" x14ac:dyDescent="0.3">
      <c r="A1" s="94"/>
      <c r="B1" s="1" t="s">
        <v>91</v>
      </c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49.59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187.06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677.15</v>
      </c>
      <c r="F14" s="8"/>
    </row>
    <row r="15" spans="1:6" x14ac:dyDescent="0.2">
      <c r="B15" t="s">
        <v>6</v>
      </c>
      <c r="E15" s="8">
        <v>393.35</v>
      </c>
      <c r="F15" s="8"/>
    </row>
    <row r="16" spans="1:6" x14ac:dyDescent="0.2">
      <c r="B16" t="s">
        <v>7</v>
      </c>
      <c r="E16" s="8">
        <v>326.11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3126.86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30.61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677.15</v>
      </c>
      <c r="F27" s="8"/>
    </row>
    <row r="28" spans="2:6" x14ac:dyDescent="0.2">
      <c r="B28" t="s">
        <v>6</v>
      </c>
      <c r="E28" s="8">
        <v>393.35</v>
      </c>
      <c r="F28" s="8"/>
    </row>
    <row r="29" spans="2:6" x14ac:dyDescent="0.2">
      <c r="B29" t="s">
        <v>7</v>
      </c>
      <c r="E29" s="8">
        <v>326.11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SUM(E25:E29)</f>
        <v>2191.61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44.67</v>
      </c>
    </row>
    <row r="35" spans="2:6" x14ac:dyDescent="0.2">
      <c r="B35" t="s">
        <v>14</v>
      </c>
      <c r="E35" s="8">
        <v>107.07</v>
      </c>
    </row>
    <row r="36" spans="2:6" x14ac:dyDescent="0.2">
      <c r="B36" t="s">
        <v>15</v>
      </c>
      <c r="E36" s="8">
        <v>111.7</v>
      </c>
    </row>
    <row r="37" spans="2:6" x14ac:dyDescent="0.2">
      <c r="B37" t="s">
        <v>16</v>
      </c>
      <c r="E37" s="8">
        <v>152.97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65.36</v>
      </c>
    </row>
    <row r="41" spans="2:6" x14ac:dyDescent="0.2">
      <c r="B41" t="s">
        <v>19</v>
      </c>
      <c r="E41" s="8">
        <v>21.81</v>
      </c>
    </row>
    <row r="42" spans="2:6" x14ac:dyDescent="0.2">
      <c r="B42" t="s">
        <v>20</v>
      </c>
      <c r="E42" s="8">
        <v>81.709999999999994</v>
      </c>
    </row>
    <row r="43" spans="2:6" x14ac:dyDescent="0.2">
      <c r="B43" t="s">
        <v>21</v>
      </c>
      <c r="E43" s="8">
        <v>27.27</v>
      </c>
    </row>
    <row r="45" spans="2:6" ht="13.5" thickBot="1" x14ac:dyDescent="0.25"/>
    <row r="46" spans="2:6" ht="16.5" thickTop="1" thickBot="1" x14ac:dyDescent="0.3">
      <c r="B46" s="5" t="s">
        <v>92</v>
      </c>
      <c r="E46" s="15">
        <f>12*E20+2*E31</f>
        <v>41905.54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2" spans="1:9" ht="20.25" x14ac:dyDescent="0.3">
      <c r="A52" s="94"/>
      <c r="B52" s="1" t="s">
        <v>89</v>
      </c>
    </row>
    <row r="54" spans="1:9" x14ac:dyDescent="0.2">
      <c r="B54" s="2" t="s">
        <v>82</v>
      </c>
      <c r="C54" s="78">
        <v>0</v>
      </c>
    </row>
    <row r="55" spans="1:9" x14ac:dyDescent="0.2">
      <c r="B55" s="2"/>
      <c r="C55" s="68"/>
    </row>
    <row r="56" spans="1:9" x14ac:dyDescent="0.2">
      <c r="B56" s="5" t="s">
        <v>83</v>
      </c>
      <c r="C56" s="95">
        <v>0</v>
      </c>
      <c r="D56" s="85"/>
      <c r="E56" s="91"/>
      <c r="F56" s="91"/>
    </row>
    <row r="57" spans="1:9" x14ac:dyDescent="0.2">
      <c r="B57" s="5"/>
      <c r="C57" s="67"/>
      <c r="D57" s="85"/>
      <c r="E57" s="91"/>
      <c r="F57" s="91"/>
    </row>
    <row r="58" spans="1:9" x14ac:dyDescent="0.2">
      <c r="B58" s="5" t="s">
        <v>1</v>
      </c>
      <c r="C58" s="67">
        <v>48.38</v>
      </c>
      <c r="D58" s="85"/>
      <c r="E58" s="91"/>
      <c r="F58" s="91"/>
    </row>
    <row r="59" spans="1:9" x14ac:dyDescent="0.2">
      <c r="B59" s="5"/>
      <c r="C59" s="67"/>
      <c r="D59" s="85"/>
      <c r="E59" s="91"/>
      <c r="F59" s="91"/>
    </row>
    <row r="60" spans="1:9" x14ac:dyDescent="0.2">
      <c r="B60" s="5" t="s">
        <v>84</v>
      </c>
      <c r="C60" s="67">
        <v>182.5</v>
      </c>
      <c r="D60" s="85"/>
      <c r="E60" s="91"/>
      <c r="F60" s="91"/>
    </row>
    <row r="61" spans="1:9" x14ac:dyDescent="0.2">
      <c r="B61" s="2"/>
    </row>
    <row r="62" spans="1:9" x14ac:dyDescent="0.2">
      <c r="B62" s="7" t="s">
        <v>2</v>
      </c>
    </row>
    <row r="63" spans="1:9" x14ac:dyDescent="0.2">
      <c r="B63" t="s">
        <v>3</v>
      </c>
      <c r="E63" s="8">
        <v>1256.8900000000001</v>
      </c>
      <c r="F63" s="8"/>
    </row>
    <row r="64" spans="1:9" x14ac:dyDescent="0.2">
      <c r="B64" t="s">
        <v>4</v>
      </c>
      <c r="E64" s="8">
        <f>C54*C58</f>
        <v>0</v>
      </c>
      <c r="F64" s="8"/>
    </row>
    <row r="65" spans="2:6" x14ac:dyDescent="0.2">
      <c r="B65" t="s">
        <v>5</v>
      </c>
      <c r="E65" s="8">
        <v>660.63</v>
      </c>
      <c r="F65" s="8"/>
    </row>
    <row r="66" spans="2:6" x14ac:dyDescent="0.2">
      <c r="B66" t="s">
        <v>6</v>
      </c>
      <c r="E66" s="8">
        <v>383.76</v>
      </c>
      <c r="F66" s="8"/>
    </row>
    <row r="67" spans="2:6" x14ac:dyDescent="0.2">
      <c r="B67" t="s">
        <v>7</v>
      </c>
      <c r="E67" s="8">
        <v>318.16000000000003</v>
      </c>
      <c r="F67" s="8"/>
    </row>
    <row r="68" spans="2:6" x14ac:dyDescent="0.2">
      <c r="B68" t="s">
        <v>8</v>
      </c>
      <c r="E68" s="8">
        <v>24.5</v>
      </c>
      <c r="F68" s="8"/>
    </row>
    <row r="69" spans="2:6" x14ac:dyDescent="0.2">
      <c r="B69" t="s">
        <v>9</v>
      </c>
      <c r="E69" s="8">
        <v>406.66</v>
      </c>
      <c r="F69" s="8"/>
    </row>
    <row r="70" spans="2:6" x14ac:dyDescent="0.2">
      <c r="B70" t="s">
        <v>85</v>
      </c>
      <c r="E70" s="8">
        <f>C56*C60</f>
        <v>0</v>
      </c>
      <c r="F70" s="8"/>
    </row>
    <row r="71" spans="2:6" ht="15" x14ac:dyDescent="0.25">
      <c r="B71" s="9"/>
      <c r="E71" s="96">
        <f>SUM(E63:E70)</f>
        <v>3050.5999999999995</v>
      </c>
      <c r="F71" s="96"/>
    </row>
    <row r="73" spans="2:6" x14ac:dyDescent="0.2">
      <c r="B73" s="7" t="s">
        <v>10</v>
      </c>
    </row>
    <row r="74" spans="2:6" x14ac:dyDescent="0.2">
      <c r="B74" s="11" t="s">
        <v>11</v>
      </c>
      <c r="C74" s="69">
        <v>29.86</v>
      </c>
      <c r="D74" s="86"/>
    </row>
    <row r="75" spans="2:6" x14ac:dyDescent="0.2">
      <c r="B75" s="20"/>
    </row>
    <row r="76" spans="2:6" x14ac:dyDescent="0.2">
      <c r="B76" t="s">
        <v>3</v>
      </c>
      <c r="E76" s="8">
        <v>775.61</v>
      </c>
      <c r="F76" s="8"/>
    </row>
    <row r="77" spans="2:6" x14ac:dyDescent="0.2">
      <c r="B77" t="s">
        <v>4</v>
      </c>
      <c r="E77" s="8">
        <f>C54*C74</f>
        <v>0</v>
      </c>
      <c r="F77" s="8"/>
    </row>
    <row r="78" spans="2:6" x14ac:dyDescent="0.2">
      <c r="B78" t="s">
        <v>5</v>
      </c>
      <c r="E78" s="8">
        <v>660.63</v>
      </c>
      <c r="F78" s="8"/>
    </row>
    <row r="79" spans="2:6" x14ac:dyDescent="0.2">
      <c r="B79" t="s">
        <v>6</v>
      </c>
      <c r="E79" s="8">
        <v>383.76</v>
      </c>
      <c r="F79" s="8"/>
    </row>
    <row r="80" spans="2:6" x14ac:dyDescent="0.2">
      <c r="B80" t="s">
        <v>7</v>
      </c>
      <c r="E80" s="8">
        <v>318.16000000000003</v>
      </c>
      <c r="F80" s="8"/>
    </row>
    <row r="81" spans="2:6" x14ac:dyDescent="0.2">
      <c r="B81" t="s">
        <v>86</v>
      </c>
      <c r="E81" s="8">
        <f>C56*C60</f>
        <v>0</v>
      </c>
      <c r="F81" s="8"/>
    </row>
    <row r="82" spans="2:6" ht="15" x14ac:dyDescent="0.25">
      <c r="B82" s="9"/>
      <c r="E82" s="28">
        <f>SUM(E76:E80)</f>
        <v>2138.16</v>
      </c>
      <c r="F82" s="28"/>
    </row>
    <row r="84" spans="2:6" x14ac:dyDescent="0.2">
      <c r="B84" s="14" t="s">
        <v>12</v>
      </c>
    </row>
    <row r="85" spans="2:6" x14ac:dyDescent="0.2">
      <c r="B85" t="s">
        <v>13</v>
      </c>
      <c r="E85" s="8">
        <v>43.58</v>
      </c>
    </row>
    <row r="86" spans="2:6" x14ac:dyDescent="0.2">
      <c r="B86" t="s">
        <v>14</v>
      </c>
      <c r="E86" s="8">
        <v>104.46</v>
      </c>
    </row>
    <row r="87" spans="2:6" x14ac:dyDescent="0.2">
      <c r="B87" t="s">
        <v>15</v>
      </c>
      <c r="E87" s="8">
        <v>108.98</v>
      </c>
    </row>
    <row r="88" spans="2:6" x14ac:dyDescent="0.2">
      <c r="B88" t="s">
        <v>16</v>
      </c>
      <c r="E88" s="8">
        <v>149.24</v>
      </c>
    </row>
    <row r="90" spans="2:6" x14ac:dyDescent="0.2">
      <c r="B90" s="14" t="s">
        <v>17</v>
      </c>
    </row>
    <row r="91" spans="2:6" x14ac:dyDescent="0.2">
      <c r="B91" t="s">
        <v>18</v>
      </c>
      <c r="E91" s="8">
        <v>63.77</v>
      </c>
    </row>
    <row r="92" spans="2:6" x14ac:dyDescent="0.2">
      <c r="B92" t="s">
        <v>19</v>
      </c>
      <c r="E92" s="8">
        <v>21.28</v>
      </c>
    </row>
    <row r="93" spans="2:6" x14ac:dyDescent="0.2">
      <c r="B93" t="s">
        <v>20</v>
      </c>
      <c r="E93" s="8">
        <v>79.72</v>
      </c>
    </row>
    <row r="94" spans="2:6" x14ac:dyDescent="0.2">
      <c r="B94" t="s">
        <v>21</v>
      </c>
      <c r="E94" s="8">
        <v>26.6</v>
      </c>
    </row>
    <row r="96" spans="2:6" ht="13.5" thickBot="1" x14ac:dyDescent="0.25"/>
    <row r="97" spans="1:9" ht="16.5" thickTop="1" thickBot="1" x14ac:dyDescent="0.3">
      <c r="B97" s="5" t="s">
        <v>90</v>
      </c>
      <c r="E97" s="15">
        <f>12*E71+2*E82</f>
        <v>40883.519999999997</v>
      </c>
      <c r="F97" s="97"/>
    </row>
    <row r="98" spans="1:9" ht="23.25" thickTop="1" x14ac:dyDescent="0.2">
      <c r="B98" s="98" t="s">
        <v>88</v>
      </c>
    </row>
    <row r="100" spans="1:9" x14ac:dyDescent="0.2">
      <c r="B100" s="17"/>
      <c r="C100" s="17"/>
      <c r="D100" s="17"/>
      <c r="E100" s="17"/>
      <c r="F100" s="17"/>
      <c r="G100" s="17"/>
      <c r="H100" s="17"/>
      <c r="I100" s="17"/>
    </row>
    <row r="104" spans="1:9" ht="20.25" x14ac:dyDescent="0.3">
      <c r="A104" s="94"/>
      <c r="B104" s="1" t="s">
        <v>81</v>
      </c>
    </row>
    <row r="106" spans="1:9" x14ac:dyDescent="0.2">
      <c r="B106" s="2" t="s">
        <v>82</v>
      </c>
      <c r="C106" s="78">
        <v>0</v>
      </c>
    </row>
    <row r="107" spans="1:9" x14ac:dyDescent="0.2">
      <c r="B107" s="2"/>
      <c r="C107" s="68"/>
    </row>
    <row r="108" spans="1:9" x14ac:dyDescent="0.2">
      <c r="B108" s="5" t="s">
        <v>83</v>
      </c>
      <c r="C108" s="95">
        <v>0</v>
      </c>
      <c r="D108" s="85"/>
      <c r="E108" s="91"/>
      <c r="F108" s="91"/>
    </row>
    <row r="109" spans="1:9" x14ac:dyDescent="0.2">
      <c r="B109" s="5"/>
      <c r="C109" s="67"/>
      <c r="D109" s="85"/>
      <c r="E109" s="91"/>
      <c r="F109" s="91"/>
    </row>
    <row r="110" spans="1:9" x14ac:dyDescent="0.2">
      <c r="B110" s="5" t="s">
        <v>1</v>
      </c>
      <c r="C110" s="67">
        <v>47.67</v>
      </c>
      <c r="D110" s="85"/>
      <c r="E110" s="91"/>
      <c r="F110" s="91"/>
    </row>
    <row r="111" spans="1:9" x14ac:dyDescent="0.2">
      <c r="B111" s="5"/>
      <c r="C111" s="67"/>
      <c r="D111" s="85"/>
      <c r="E111" s="91"/>
      <c r="F111" s="91"/>
    </row>
    <row r="112" spans="1:9" x14ac:dyDescent="0.2">
      <c r="B112" s="5" t="s">
        <v>84</v>
      </c>
      <c r="C112" s="67">
        <v>179.86</v>
      </c>
      <c r="D112" s="85"/>
      <c r="E112" s="91"/>
      <c r="F112" s="91"/>
    </row>
    <row r="113" spans="2:6" x14ac:dyDescent="0.2">
      <c r="B113" s="2"/>
    </row>
    <row r="114" spans="2:6" x14ac:dyDescent="0.2">
      <c r="B114" s="7" t="s">
        <v>2</v>
      </c>
    </row>
    <row r="115" spans="2:6" x14ac:dyDescent="0.2">
      <c r="B115" t="s">
        <v>3</v>
      </c>
      <c r="E115" s="8">
        <v>1238.68</v>
      </c>
      <c r="F115" s="8"/>
    </row>
    <row r="116" spans="2:6" x14ac:dyDescent="0.2">
      <c r="B116" t="s">
        <v>4</v>
      </c>
      <c r="E116" s="8">
        <f>C106*C110</f>
        <v>0</v>
      </c>
      <c r="F116" s="8"/>
    </row>
    <row r="117" spans="2:6" x14ac:dyDescent="0.2">
      <c r="B117" t="s">
        <v>5</v>
      </c>
      <c r="E117" s="8">
        <v>651.05999999999995</v>
      </c>
      <c r="F117" s="8"/>
    </row>
    <row r="118" spans="2:6" x14ac:dyDescent="0.2">
      <c r="B118" t="s">
        <v>6</v>
      </c>
      <c r="E118" s="8">
        <v>367.34</v>
      </c>
      <c r="F118" s="8"/>
    </row>
    <row r="119" spans="2:6" x14ac:dyDescent="0.2">
      <c r="B119" t="s">
        <v>7</v>
      </c>
      <c r="E119" s="8">
        <v>313.55</v>
      </c>
      <c r="F119" s="8"/>
    </row>
    <row r="120" spans="2:6" x14ac:dyDescent="0.2">
      <c r="B120" t="s">
        <v>8</v>
      </c>
      <c r="E120" s="8">
        <v>24.14</v>
      </c>
      <c r="F120" s="8"/>
    </row>
    <row r="121" spans="2:6" x14ac:dyDescent="0.2">
      <c r="B121" t="s">
        <v>9</v>
      </c>
      <c r="E121" s="8">
        <v>400.77</v>
      </c>
      <c r="F121" s="8"/>
    </row>
    <row r="122" spans="2:6" x14ac:dyDescent="0.2">
      <c r="B122" t="s">
        <v>85</v>
      </c>
      <c r="E122" s="8">
        <f>C108*C112</f>
        <v>0</v>
      </c>
      <c r="F122" s="8"/>
    </row>
    <row r="123" spans="2:6" ht="15" x14ac:dyDescent="0.25">
      <c r="B123" s="9"/>
      <c r="E123" s="96">
        <f>SUM(E115:E122)</f>
        <v>2995.54</v>
      </c>
      <c r="F123" s="96"/>
    </row>
    <row r="125" spans="2:6" x14ac:dyDescent="0.2">
      <c r="B125" s="7" t="s">
        <v>10</v>
      </c>
    </row>
    <row r="126" spans="2:6" x14ac:dyDescent="0.2">
      <c r="B126" s="11" t="s">
        <v>11</v>
      </c>
      <c r="C126" s="69">
        <v>29.43</v>
      </c>
      <c r="D126" s="86"/>
    </row>
    <row r="127" spans="2:6" x14ac:dyDescent="0.2">
      <c r="B127" s="20"/>
    </row>
    <row r="128" spans="2:6" x14ac:dyDescent="0.2">
      <c r="B128" t="s">
        <v>3</v>
      </c>
      <c r="E128" s="8">
        <v>764.37</v>
      </c>
      <c r="F128" s="8"/>
    </row>
    <row r="129" spans="2:6" x14ac:dyDescent="0.2">
      <c r="B129" t="s">
        <v>4</v>
      </c>
      <c r="E129" s="8">
        <f>C106*C126</f>
        <v>0</v>
      </c>
      <c r="F129" s="8"/>
    </row>
    <row r="130" spans="2:6" x14ac:dyDescent="0.2">
      <c r="B130" t="s">
        <v>5</v>
      </c>
      <c r="E130" s="8">
        <v>651.05999999999995</v>
      </c>
      <c r="F130" s="8"/>
    </row>
    <row r="131" spans="2:6" x14ac:dyDescent="0.2">
      <c r="B131" t="s">
        <v>6</v>
      </c>
      <c r="E131" s="8">
        <v>367.34</v>
      </c>
      <c r="F131" s="8"/>
    </row>
    <row r="132" spans="2:6" x14ac:dyDescent="0.2">
      <c r="B132" t="s">
        <v>7</v>
      </c>
      <c r="E132" s="8">
        <v>313.55</v>
      </c>
      <c r="F132" s="8"/>
    </row>
    <row r="133" spans="2:6" x14ac:dyDescent="0.2">
      <c r="B133" t="s">
        <v>86</v>
      </c>
      <c r="E133" s="8">
        <f>C108*C112</f>
        <v>0</v>
      </c>
      <c r="F133" s="8"/>
    </row>
    <row r="134" spans="2:6" ht="15" x14ac:dyDescent="0.25">
      <c r="B134" s="9"/>
      <c r="E134" s="28">
        <f>SUM(E128:E132)</f>
        <v>2096.3199999999997</v>
      </c>
      <c r="F134" s="28"/>
    </row>
    <row r="136" spans="2:6" x14ac:dyDescent="0.2">
      <c r="B136" s="14" t="s">
        <v>12</v>
      </c>
    </row>
    <row r="137" spans="2:6" x14ac:dyDescent="0.2">
      <c r="B137" t="s">
        <v>13</v>
      </c>
      <c r="E137" s="8">
        <v>42.95</v>
      </c>
    </row>
    <row r="138" spans="2:6" x14ac:dyDescent="0.2">
      <c r="B138" t="s">
        <v>14</v>
      </c>
      <c r="E138" s="8">
        <v>102.95</v>
      </c>
    </row>
    <row r="139" spans="2:6" x14ac:dyDescent="0.2">
      <c r="B139" t="s">
        <v>15</v>
      </c>
      <c r="E139" s="8">
        <v>107.4</v>
      </c>
    </row>
    <row r="140" spans="2:6" x14ac:dyDescent="0.2">
      <c r="B140" t="s">
        <v>16</v>
      </c>
      <c r="E140" s="8">
        <v>147.07</v>
      </c>
    </row>
    <row r="142" spans="2:6" x14ac:dyDescent="0.2">
      <c r="B142" s="14" t="s">
        <v>17</v>
      </c>
    </row>
    <row r="143" spans="2:6" x14ac:dyDescent="0.2">
      <c r="B143" t="s">
        <v>18</v>
      </c>
      <c r="E143" s="8">
        <v>62.84</v>
      </c>
    </row>
    <row r="144" spans="2:6" x14ac:dyDescent="0.2">
      <c r="B144" t="s">
        <v>19</v>
      </c>
      <c r="E144" s="8">
        <v>20.97</v>
      </c>
    </row>
    <row r="145" spans="2:9" x14ac:dyDescent="0.2">
      <c r="B145" t="s">
        <v>20</v>
      </c>
      <c r="E145" s="8">
        <v>78.56</v>
      </c>
    </row>
    <row r="146" spans="2:9" x14ac:dyDescent="0.2">
      <c r="B146" t="s">
        <v>21</v>
      </c>
      <c r="E146" s="8">
        <v>26.21</v>
      </c>
    </row>
    <row r="148" spans="2:9" ht="13.5" thickBot="1" x14ac:dyDescent="0.25"/>
    <row r="149" spans="2:9" ht="16.5" thickTop="1" thickBot="1" x14ac:dyDescent="0.3">
      <c r="B149" s="5" t="s">
        <v>87</v>
      </c>
      <c r="E149" s="15">
        <f>12*E123+2*E134</f>
        <v>40139.119999999995</v>
      </c>
      <c r="F149" s="97"/>
    </row>
    <row r="150" spans="2:9" ht="23.25" thickTop="1" x14ac:dyDescent="0.2">
      <c r="B150" s="98" t="s">
        <v>88</v>
      </c>
    </row>
    <row r="152" spans="2:9" x14ac:dyDescent="0.2">
      <c r="B152" s="17"/>
      <c r="C152" s="17"/>
      <c r="D152" s="17"/>
      <c r="E152" s="17"/>
      <c r="F152" s="17"/>
      <c r="G152" s="17"/>
      <c r="H152" s="17"/>
      <c r="I152" s="17"/>
    </row>
    <row r="153" spans="2:9" x14ac:dyDescent="0.2">
      <c r="B153" s="93"/>
      <c r="C153" s="93"/>
      <c r="D153" s="93"/>
      <c r="E153" s="93"/>
      <c r="F153" s="93"/>
      <c r="G153" s="93"/>
      <c r="H153" s="93"/>
      <c r="I153" s="93"/>
    </row>
    <row r="154" spans="2:9" x14ac:dyDescent="0.2">
      <c r="B154" s="93"/>
      <c r="C154" s="93"/>
      <c r="D154" s="93"/>
      <c r="E154" s="93"/>
      <c r="F154" s="93"/>
      <c r="G154" s="93"/>
      <c r="H154" s="93"/>
      <c r="I154" s="93"/>
    </row>
    <row r="155" spans="2:9" ht="22.5" customHeight="1" x14ac:dyDescent="0.3">
      <c r="B155" s="81" t="s">
        <v>79</v>
      </c>
      <c r="C155" s="82"/>
    </row>
    <row r="157" spans="2:9" x14ac:dyDescent="0.2">
      <c r="B157" s="2" t="s">
        <v>0</v>
      </c>
      <c r="C157" s="3">
        <v>0</v>
      </c>
    </row>
    <row r="158" spans="2:9" x14ac:dyDescent="0.2">
      <c r="B158" s="2"/>
      <c r="C158" s="4"/>
    </row>
    <row r="159" spans="2:9" x14ac:dyDescent="0.2">
      <c r="B159" s="5" t="s">
        <v>1</v>
      </c>
      <c r="C159" s="67">
        <v>46.74</v>
      </c>
      <c r="D159" s="85"/>
      <c r="E159" s="91"/>
      <c r="F159" s="91"/>
    </row>
    <row r="160" spans="2:9" x14ac:dyDescent="0.2">
      <c r="B160" s="2"/>
    </row>
    <row r="161" spans="2:6" x14ac:dyDescent="0.2">
      <c r="B161" s="7" t="s">
        <v>2</v>
      </c>
    </row>
    <row r="162" spans="2:6" x14ac:dyDescent="0.2">
      <c r="B162" t="s">
        <v>3</v>
      </c>
      <c r="E162" s="8">
        <v>1214.3900000000001</v>
      </c>
      <c r="F162" s="8"/>
    </row>
    <row r="163" spans="2:6" x14ac:dyDescent="0.2">
      <c r="B163" t="s">
        <v>4</v>
      </c>
      <c r="E163" s="8">
        <f>C157*C159</f>
        <v>0</v>
      </c>
    </row>
    <row r="164" spans="2:6" x14ac:dyDescent="0.2">
      <c r="B164" t="s">
        <v>5</v>
      </c>
      <c r="E164" s="8">
        <v>638.29</v>
      </c>
    </row>
    <row r="165" spans="2:6" x14ac:dyDescent="0.2">
      <c r="B165" t="s">
        <v>6</v>
      </c>
      <c r="E165" s="8">
        <v>360.14</v>
      </c>
    </row>
    <row r="166" spans="2:6" x14ac:dyDescent="0.2">
      <c r="B166" t="s">
        <v>7</v>
      </c>
      <c r="E166" s="8">
        <v>307.39999999999998</v>
      </c>
    </row>
    <row r="167" spans="2:6" x14ac:dyDescent="0.2">
      <c r="B167" t="s">
        <v>8</v>
      </c>
      <c r="E167" s="8">
        <v>23.67</v>
      </c>
    </row>
    <row r="168" spans="2:6" x14ac:dyDescent="0.2">
      <c r="B168" t="s">
        <v>9</v>
      </c>
      <c r="E168" s="8">
        <v>392.91</v>
      </c>
    </row>
    <row r="169" spans="2:6" ht="14.25" x14ac:dyDescent="0.2">
      <c r="B169" s="9"/>
      <c r="E169" s="10">
        <f>SUM(E162:E168)</f>
        <v>2936.8</v>
      </c>
    </row>
    <row r="171" spans="2:6" x14ac:dyDescent="0.2">
      <c r="B171" s="7" t="s">
        <v>10</v>
      </c>
    </row>
    <row r="172" spans="2:6" x14ac:dyDescent="0.2">
      <c r="B172" s="11" t="s">
        <v>11</v>
      </c>
      <c r="C172" s="69">
        <v>28.85</v>
      </c>
      <c r="D172" s="86"/>
    </row>
    <row r="174" spans="2:6" x14ac:dyDescent="0.2">
      <c r="B174" t="s">
        <v>3</v>
      </c>
      <c r="E174" s="8">
        <v>749.38</v>
      </c>
    </row>
    <row r="175" spans="2:6" x14ac:dyDescent="0.2">
      <c r="B175" t="s">
        <v>4</v>
      </c>
      <c r="E175" s="8">
        <f>C201*C172</f>
        <v>0</v>
      </c>
    </row>
    <row r="176" spans="2:6" x14ac:dyDescent="0.2">
      <c r="B176" t="s">
        <v>5</v>
      </c>
      <c r="E176" s="8">
        <v>638.29</v>
      </c>
    </row>
    <row r="177" spans="2:5" x14ac:dyDescent="0.2">
      <c r="B177" t="s">
        <v>6</v>
      </c>
      <c r="E177" s="8">
        <v>360.14</v>
      </c>
    </row>
    <row r="178" spans="2:5" x14ac:dyDescent="0.2">
      <c r="B178" t="s">
        <v>7</v>
      </c>
      <c r="E178" s="8">
        <v>307.39999999999998</v>
      </c>
    </row>
    <row r="179" spans="2:5" ht="14.25" x14ac:dyDescent="0.2">
      <c r="B179" s="9"/>
      <c r="E179" s="13">
        <f>SUM(E174:E178)</f>
        <v>2055.21</v>
      </c>
    </row>
    <row r="181" spans="2:5" x14ac:dyDescent="0.2">
      <c r="B181" s="14" t="s">
        <v>12</v>
      </c>
    </row>
    <row r="182" spans="2:5" x14ac:dyDescent="0.2">
      <c r="B182" t="s">
        <v>13</v>
      </c>
      <c r="E182" s="8">
        <v>42.11</v>
      </c>
    </row>
    <row r="183" spans="2:5" x14ac:dyDescent="0.2">
      <c r="B183" t="s">
        <v>14</v>
      </c>
      <c r="E183" s="8">
        <v>100.93</v>
      </c>
    </row>
    <row r="184" spans="2:5" x14ac:dyDescent="0.2">
      <c r="B184" t="s">
        <v>15</v>
      </c>
      <c r="E184" s="8">
        <v>105.29</v>
      </c>
    </row>
    <row r="185" spans="2:5" x14ac:dyDescent="0.2">
      <c r="B185" t="s">
        <v>16</v>
      </c>
      <c r="E185" s="8">
        <v>144.19</v>
      </c>
    </row>
    <row r="187" spans="2:5" x14ac:dyDescent="0.2">
      <c r="B187" s="14" t="s">
        <v>17</v>
      </c>
    </row>
    <row r="188" spans="2:5" x14ac:dyDescent="0.2">
      <c r="B188" t="s">
        <v>18</v>
      </c>
      <c r="E188" s="8">
        <v>61.61</v>
      </c>
    </row>
    <row r="189" spans="2:5" x14ac:dyDescent="0.2">
      <c r="B189" t="s">
        <v>19</v>
      </c>
      <c r="E189" s="8">
        <v>20.56</v>
      </c>
    </row>
    <row r="190" spans="2:5" x14ac:dyDescent="0.2">
      <c r="B190" t="s">
        <v>20</v>
      </c>
      <c r="E190" s="8">
        <v>77.02</v>
      </c>
    </row>
    <row r="191" spans="2:5" x14ac:dyDescent="0.2">
      <c r="B191" t="s">
        <v>21</v>
      </c>
      <c r="E191" s="8">
        <v>25.7</v>
      </c>
    </row>
    <row r="192" spans="2:5" ht="13.5" thickBot="1" x14ac:dyDescent="0.25"/>
    <row r="193" spans="2:9" ht="16.5" thickTop="1" thickBot="1" x14ac:dyDescent="0.3">
      <c r="B193" s="5" t="s">
        <v>80</v>
      </c>
      <c r="E193" s="15">
        <f>12*E169+2*E179</f>
        <v>39352.020000000004</v>
      </c>
    </row>
    <row r="194" spans="2:9" ht="23.25" thickTop="1" x14ac:dyDescent="0.2">
      <c r="B194" s="16" t="s">
        <v>23</v>
      </c>
    </row>
    <row r="196" spans="2:9" x14ac:dyDescent="0.2">
      <c r="B196" s="17"/>
      <c r="C196" s="17"/>
      <c r="D196" s="17"/>
      <c r="E196" s="17"/>
      <c r="F196" s="17"/>
      <c r="G196" s="17"/>
      <c r="H196" s="17"/>
      <c r="I196" s="17"/>
    </row>
    <row r="199" spans="2:9" ht="22.5" customHeight="1" x14ac:dyDescent="0.3">
      <c r="B199" s="81" t="s">
        <v>77</v>
      </c>
      <c r="C199" s="82"/>
    </row>
    <row r="201" spans="2:9" x14ac:dyDescent="0.2">
      <c r="B201" s="2" t="s">
        <v>0</v>
      </c>
      <c r="C201" s="3">
        <v>0</v>
      </c>
    </row>
    <row r="202" spans="2:9" x14ac:dyDescent="0.2">
      <c r="B202" s="2"/>
      <c r="C202" s="4"/>
    </row>
    <row r="203" spans="2:9" x14ac:dyDescent="0.2">
      <c r="B203" s="5" t="s">
        <v>1</v>
      </c>
      <c r="C203" s="67">
        <v>46.32</v>
      </c>
      <c r="D203" s="85"/>
      <c r="E203" s="91"/>
      <c r="F203" s="91"/>
    </row>
    <row r="204" spans="2:9" x14ac:dyDescent="0.2">
      <c r="B204" s="2"/>
    </row>
    <row r="205" spans="2:9" x14ac:dyDescent="0.2">
      <c r="B205" s="7" t="s">
        <v>2</v>
      </c>
    </row>
    <row r="206" spans="2:9" x14ac:dyDescent="0.2">
      <c r="B206" t="s">
        <v>3</v>
      </c>
      <c r="E206" s="8">
        <v>1203.56</v>
      </c>
      <c r="F206" s="8"/>
    </row>
    <row r="207" spans="2:9" x14ac:dyDescent="0.2">
      <c r="B207" t="s">
        <v>4</v>
      </c>
      <c r="E207" s="8">
        <f>C201*C203</f>
        <v>0</v>
      </c>
    </row>
    <row r="208" spans="2:9" x14ac:dyDescent="0.2">
      <c r="B208" t="s">
        <v>5</v>
      </c>
      <c r="E208" s="8">
        <v>632.6</v>
      </c>
    </row>
    <row r="209" spans="2:5" x14ac:dyDescent="0.2">
      <c r="B209" t="s">
        <v>6</v>
      </c>
      <c r="E209" s="8">
        <v>331.58</v>
      </c>
    </row>
    <row r="210" spans="2:5" x14ac:dyDescent="0.2">
      <c r="B210" t="s">
        <v>7</v>
      </c>
      <c r="E210" s="8">
        <v>304.65999999999997</v>
      </c>
    </row>
    <row r="211" spans="2:5" x14ac:dyDescent="0.2">
      <c r="B211" t="s">
        <v>8</v>
      </c>
      <c r="E211" s="8">
        <v>23.46</v>
      </c>
    </row>
    <row r="212" spans="2:5" x14ac:dyDescent="0.2">
      <c r="B212" t="s">
        <v>9</v>
      </c>
      <c r="E212" s="8">
        <v>389.40999999999997</v>
      </c>
    </row>
    <row r="213" spans="2:5" ht="14.25" x14ac:dyDescent="0.2">
      <c r="B213" s="9"/>
      <c r="E213" s="10">
        <f>SUM(E206:E212)</f>
        <v>2885.2699999999995</v>
      </c>
    </row>
    <row r="215" spans="2:5" x14ac:dyDescent="0.2">
      <c r="B215" s="7" t="s">
        <v>10</v>
      </c>
    </row>
    <row r="216" spans="2:5" x14ac:dyDescent="0.2">
      <c r="B216" s="11" t="s">
        <v>11</v>
      </c>
      <c r="C216" s="69">
        <v>28.59</v>
      </c>
      <c r="D216" s="86"/>
    </row>
    <row r="218" spans="2:5" x14ac:dyDescent="0.2">
      <c r="B218" t="s">
        <v>3</v>
      </c>
      <c r="E218" s="8">
        <v>742.7</v>
      </c>
    </row>
    <row r="219" spans="2:5" x14ac:dyDescent="0.2">
      <c r="B219" t="s">
        <v>4</v>
      </c>
      <c r="E219" s="8">
        <f>C201*C216</f>
        <v>0</v>
      </c>
    </row>
    <row r="220" spans="2:5" x14ac:dyDescent="0.2">
      <c r="B220" t="s">
        <v>5</v>
      </c>
      <c r="E220" s="8">
        <v>632.6</v>
      </c>
    </row>
    <row r="221" spans="2:5" x14ac:dyDescent="0.2">
      <c r="B221" t="s">
        <v>6</v>
      </c>
      <c r="E221" s="8">
        <v>331.58</v>
      </c>
    </row>
    <row r="222" spans="2:5" x14ac:dyDescent="0.2">
      <c r="B222" t="s">
        <v>7</v>
      </c>
      <c r="E222" s="8">
        <v>428.03999999999996</v>
      </c>
    </row>
    <row r="223" spans="2:5" ht="14.25" x14ac:dyDescent="0.2">
      <c r="B223" s="9"/>
      <c r="E223" s="13">
        <v>2134.92</v>
      </c>
    </row>
    <row r="225" spans="2:9" x14ac:dyDescent="0.2">
      <c r="B225" s="14" t="s">
        <v>12</v>
      </c>
    </row>
    <row r="226" spans="2:9" x14ac:dyDescent="0.2">
      <c r="B226" t="s">
        <v>13</v>
      </c>
      <c r="E226" s="8">
        <v>41.73</v>
      </c>
    </row>
    <row r="227" spans="2:9" x14ac:dyDescent="0.2">
      <c r="B227" t="s">
        <v>14</v>
      </c>
      <c r="E227" s="8">
        <v>100.03</v>
      </c>
    </row>
    <row r="228" spans="2:9" x14ac:dyDescent="0.2">
      <c r="B228" t="s">
        <v>15</v>
      </c>
      <c r="E228" s="8">
        <v>104.35000000000001</v>
      </c>
    </row>
    <row r="229" spans="2:9" x14ac:dyDescent="0.2">
      <c r="B229" t="s">
        <v>16</v>
      </c>
      <c r="E229" s="8">
        <v>142.89999999999998</v>
      </c>
    </row>
    <row r="231" spans="2:9" x14ac:dyDescent="0.2">
      <c r="B231" s="14" t="s">
        <v>17</v>
      </c>
    </row>
    <row r="232" spans="2:9" x14ac:dyDescent="0.2">
      <c r="B232" t="s">
        <v>18</v>
      </c>
      <c r="E232" s="8">
        <v>61.059999999999995</v>
      </c>
    </row>
    <row r="233" spans="2:9" x14ac:dyDescent="0.2">
      <c r="B233" t="s">
        <v>19</v>
      </c>
      <c r="E233" s="8">
        <v>20.380000000000003</v>
      </c>
    </row>
    <row r="234" spans="2:9" x14ac:dyDescent="0.2">
      <c r="B234" t="s">
        <v>20</v>
      </c>
      <c r="E234" s="8">
        <v>76.33</v>
      </c>
    </row>
    <row r="235" spans="2:9" x14ac:dyDescent="0.2">
      <c r="B235" t="s">
        <v>21</v>
      </c>
      <c r="E235" s="8">
        <v>25.470000000000002</v>
      </c>
    </row>
    <row r="236" spans="2:9" ht="13.5" thickBot="1" x14ac:dyDescent="0.25"/>
    <row r="237" spans="2:9" ht="16.5" thickTop="1" thickBot="1" x14ac:dyDescent="0.3">
      <c r="B237" s="5" t="s">
        <v>78</v>
      </c>
      <c r="E237" s="15">
        <f>12*E213+2*E223</f>
        <v>38893.079999999987</v>
      </c>
    </row>
    <row r="238" spans="2:9" ht="23.25" thickTop="1" x14ac:dyDescent="0.2">
      <c r="B238" s="16" t="s">
        <v>23</v>
      </c>
    </row>
    <row r="240" spans="2:9" x14ac:dyDescent="0.2">
      <c r="B240" s="17"/>
      <c r="C240" s="17"/>
      <c r="D240" s="17"/>
      <c r="E240" s="17"/>
      <c r="F240" s="17"/>
      <c r="G240" s="17"/>
      <c r="H240" s="17"/>
      <c r="I240" s="17"/>
    </row>
    <row r="242" spans="2:6" ht="22.5" customHeight="1" x14ac:dyDescent="0.3">
      <c r="B242" s="81" t="s">
        <v>75</v>
      </c>
      <c r="C242" s="82"/>
    </row>
    <row r="244" spans="2:6" x14ac:dyDescent="0.2">
      <c r="B244" s="2" t="s">
        <v>0</v>
      </c>
      <c r="C244" s="3">
        <v>7</v>
      </c>
      <c r="E244" s="84" t="s">
        <v>74</v>
      </c>
      <c r="F244" s="84" t="s">
        <v>73</v>
      </c>
    </row>
    <row r="245" spans="2:6" x14ac:dyDescent="0.2">
      <c r="B245" s="2"/>
      <c r="C245" s="4"/>
    </row>
    <row r="246" spans="2:6" x14ac:dyDescent="0.2">
      <c r="B246" s="5" t="s">
        <v>1</v>
      </c>
      <c r="C246" s="6">
        <v>45.29</v>
      </c>
      <c r="D246" s="85">
        <v>45.41</v>
      </c>
    </row>
    <row r="247" spans="2:6" x14ac:dyDescent="0.2">
      <c r="B247" s="2"/>
    </row>
    <row r="248" spans="2:6" x14ac:dyDescent="0.2">
      <c r="B248" s="7" t="s">
        <v>2</v>
      </c>
    </row>
    <row r="249" spans="2:6" x14ac:dyDescent="0.2">
      <c r="B249" t="s">
        <v>3</v>
      </c>
      <c r="E249" s="8">
        <v>1177.08</v>
      </c>
      <c r="F249" s="8">
        <v>1179.96</v>
      </c>
    </row>
    <row r="250" spans="2:6" x14ac:dyDescent="0.2">
      <c r="B250" t="s">
        <v>4</v>
      </c>
      <c r="E250" s="8">
        <f>C244*C246</f>
        <v>317.02999999999997</v>
      </c>
      <c r="F250" s="8">
        <f>C244*D246</f>
        <v>317.87</v>
      </c>
    </row>
    <row r="251" spans="2:6" x14ac:dyDescent="0.2">
      <c r="B251" t="s">
        <v>5</v>
      </c>
      <c r="E251" s="8">
        <v>618.66999999999996</v>
      </c>
      <c r="F251" s="8">
        <v>620.19000000000005</v>
      </c>
    </row>
    <row r="252" spans="2:6" x14ac:dyDescent="0.2">
      <c r="B252" t="s">
        <v>6</v>
      </c>
      <c r="E252" s="8">
        <v>349.08</v>
      </c>
      <c r="F252" s="8">
        <v>349.93</v>
      </c>
    </row>
    <row r="253" spans="2:6" x14ac:dyDescent="0.2">
      <c r="B253" t="s">
        <v>7</v>
      </c>
      <c r="E253" s="8">
        <v>297.95</v>
      </c>
      <c r="F253" s="8">
        <v>298.68</v>
      </c>
    </row>
    <row r="254" spans="2:6" x14ac:dyDescent="0.2">
      <c r="B254" t="s">
        <v>8</v>
      </c>
      <c r="E254" s="8">
        <v>22.94</v>
      </c>
      <c r="F254" s="8">
        <v>23</v>
      </c>
    </row>
    <row r="255" spans="2:6" x14ac:dyDescent="0.2">
      <c r="B255" t="s">
        <v>9</v>
      </c>
      <c r="E255" s="8">
        <v>380.84</v>
      </c>
      <c r="F255" s="8">
        <v>381.77</v>
      </c>
    </row>
    <row r="256" spans="2:6" ht="14.25" x14ac:dyDescent="0.2">
      <c r="B256" s="9"/>
      <c r="E256" s="10">
        <f>SUM(E249:E255)</f>
        <v>3163.5899999999997</v>
      </c>
      <c r="F256" s="10">
        <f>SUM(F249:F255)</f>
        <v>3171.3999999999996</v>
      </c>
    </row>
    <row r="258" spans="2:6" x14ac:dyDescent="0.2">
      <c r="B258" s="7" t="s">
        <v>10</v>
      </c>
    </row>
    <row r="259" spans="2:6" x14ac:dyDescent="0.2">
      <c r="B259" s="11" t="s">
        <v>62</v>
      </c>
      <c r="C259" s="12">
        <v>27.95</v>
      </c>
      <c r="D259" s="86">
        <v>28.02</v>
      </c>
    </row>
    <row r="261" spans="2:6" x14ac:dyDescent="0.2">
      <c r="B261" t="s">
        <v>3</v>
      </c>
      <c r="E261" s="8">
        <v>726.35</v>
      </c>
      <c r="F261" s="8">
        <v>728.13</v>
      </c>
    </row>
    <row r="262" spans="2:6" x14ac:dyDescent="0.2">
      <c r="B262" t="s">
        <v>4</v>
      </c>
      <c r="E262" s="8">
        <f>C244*C259</f>
        <v>195.65</v>
      </c>
      <c r="F262" s="8">
        <f>C244*D259</f>
        <v>196.14</v>
      </c>
    </row>
    <row r="263" spans="2:6" x14ac:dyDescent="0.2">
      <c r="B263" t="s">
        <v>5</v>
      </c>
      <c r="E263" s="8">
        <v>618.66999999999996</v>
      </c>
      <c r="F263" s="8">
        <v>620.19000000000005</v>
      </c>
    </row>
    <row r="264" spans="2:6" x14ac:dyDescent="0.2">
      <c r="B264" t="s">
        <v>6</v>
      </c>
      <c r="E264" s="8">
        <v>349.08</v>
      </c>
      <c r="F264" s="8">
        <v>349.93</v>
      </c>
    </row>
    <row r="265" spans="2:6" x14ac:dyDescent="0.2">
      <c r="B265" t="s">
        <v>7</v>
      </c>
      <c r="E265" s="8">
        <v>297.95</v>
      </c>
      <c r="F265" s="8">
        <v>298.68</v>
      </c>
    </row>
    <row r="266" spans="2:6" ht="14.25" x14ac:dyDescent="0.2">
      <c r="B266" s="9"/>
      <c r="E266" s="13">
        <f>SUM(E261:E265)</f>
        <v>2187.6999999999998</v>
      </c>
      <c r="F266" s="13">
        <f>SUM(F261:F265)</f>
        <v>2193.0700000000002</v>
      </c>
    </row>
    <row r="268" spans="2:6" x14ac:dyDescent="0.2">
      <c r="B268" s="14" t="s">
        <v>12</v>
      </c>
    </row>
    <row r="269" spans="2:6" x14ac:dyDescent="0.2">
      <c r="B269" t="s">
        <v>13</v>
      </c>
      <c r="E269" s="8">
        <v>40.809999999999995</v>
      </c>
      <c r="F269" s="37">
        <v>40.909999999999997</v>
      </c>
    </row>
    <row r="270" spans="2:6" x14ac:dyDescent="0.2">
      <c r="B270" t="s">
        <v>14</v>
      </c>
      <c r="E270" s="8">
        <v>97.820000000000007</v>
      </c>
      <c r="F270" s="37">
        <v>98.06</v>
      </c>
    </row>
    <row r="271" spans="2:6" x14ac:dyDescent="0.2">
      <c r="B271" t="s">
        <v>15</v>
      </c>
      <c r="E271" s="8">
        <v>102.05000000000001</v>
      </c>
      <c r="F271" s="37">
        <v>102.30000000000001</v>
      </c>
    </row>
    <row r="272" spans="2:6" x14ac:dyDescent="0.2">
      <c r="B272" t="s">
        <v>16</v>
      </c>
      <c r="E272" s="8">
        <v>139.75</v>
      </c>
      <c r="F272" s="37">
        <v>140.09</v>
      </c>
    </row>
    <row r="274" spans="2:9" x14ac:dyDescent="0.2">
      <c r="B274" s="14" t="s">
        <v>17</v>
      </c>
    </row>
    <row r="275" spans="2:9" x14ac:dyDescent="0.2">
      <c r="B275" t="s">
        <v>18</v>
      </c>
      <c r="E275" s="8">
        <v>59.72</v>
      </c>
      <c r="F275" s="37">
        <v>59.86</v>
      </c>
    </row>
    <row r="276" spans="2:9" x14ac:dyDescent="0.2">
      <c r="B276" t="s">
        <v>19</v>
      </c>
      <c r="E276" s="8">
        <v>19.930000000000003</v>
      </c>
      <c r="F276" s="37">
        <v>19.98</v>
      </c>
    </row>
    <row r="277" spans="2:9" x14ac:dyDescent="0.2">
      <c r="B277" t="s">
        <v>20</v>
      </c>
      <c r="E277" s="8">
        <v>74.650000000000006</v>
      </c>
      <c r="F277" s="37">
        <v>74.83</v>
      </c>
    </row>
    <row r="278" spans="2:9" x14ac:dyDescent="0.2">
      <c r="B278" t="s">
        <v>21</v>
      </c>
      <c r="E278" s="8">
        <v>24.91</v>
      </c>
      <c r="F278" s="37">
        <v>24.970000000000002</v>
      </c>
    </row>
    <row r="279" spans="2:9" ht="13.5" thickBot="1" x14ac:dyDescent="0.25"/>
    <row r="280" spans="2:9" ht="16.5" thickTop="1" thickBot="1" x14ac:dyDescent="0.3">
      <c r="B280" s="5" t="s">
        <v>76</v>
      </c>
      <c r="E280" s="15">
        <f>12*E256+2*E266</f>
        <v>42338.479999999996</v>
      </c>
      <c r="F280" s="15">
        <f>6*E256+6*F256+E266+F266</f>
        <v>42390.709999999992</v>
      </c>
    </row>
    <row r="281" spans="2:9" ht="23.25" thickTop="1" x14ac:dyDescent="0.2">
      <c r="B281" s="16" t="s">
        <v>23</v>
      </c>
    </row>
    <row r="283" spans="2:9" x14ac:dyDescent="0.2">
      <c r="B283" s="17"/>
      <c r="C283" s="17"/>
      <c r="D283" s="17"/>
      <c r="E283" s="17"/>
      <c r="F283" s="17"/>
      <c r="G283" s="17"/>
      <c r="H283" s="17"/>
      <c r="I283" s="17"/>
    </row>
    <row r="287" spans="2:9" ht="22.5" customHeight="1" x14ac:dyDescent="0.3">
      <c r="B287" s="81" t="s">
        <v>71</v>
      </c>
      <c r="C287" s="82"/>
    </row>
    <row r="289" spans="2:6" x14ac:dyDescent="0.2">
      <c r="B289" s="2" t="s">
        <v>0</v>
      </c>
      <c r="C289" s="3">
        <v>7</v>
      </c>
      <c r="E289" s="84" t="s">
        <v>74</v>
      </c>
      <c r="F289" s="84" t="s">
        <v>73</v>
      </c>
    </row>
    <row r="290" spans="2:6" x14ac:dyDescent="0.2">
      <c r="B290" s="2"/>
      <c r="C290" s="4"/>
    </row>
    <row r="291" spans="2:6" x14ac:dyDescent="0.2">
      <c r="B291" s="5" t="s">
        <v>1</v>
      </c>
      <c r="C291" s="6">
        <v>44.18</v>
      </c>
      <c r="D291" s="85">
        <v>44.29</v>
      </c>
    </row>
    <row r="292" spans="2:6" x14ac:dyDescent="0.2">
      <c r="B292" s="2"/>
    </row>
    <row r="293" spans="2:6" x14ac:dyDescent="0.2">
      <c r="B293" s="7" t="s">
        <v>2</v>
      </c>
    </row>
    <row r="294" spans="2:6" x14ac:dyDescent="0.2">
      <c r="B294" t="s">
        <v>3</v>
      </c>
      <c r="E294" s="88">
        <v>1148.3399999999999</v>
      </c>
      <c r="F294" s="37">
        <v>1151.1600000000001</v>
      </c>
    </row>
    <row r="295" spans="2:6" x14ac:dyDescent="0.2">
      <c r="B295" t="s">
        <v>4</v>
      </c>
      <c r="E295" s="88">
        <f>C289*C291</f>
        <v>309.26</v>
      </c>
      <c r="F295" s="37">
        <f>C289*D291</f>
        <v>310.02999999999997</v>
      </c>
    </row>
    <row r="296" spans="2:6" x14ac:dyDescent="0.2">
      <c r="B296" t="s">
        <v>5</v>
      </c>
      <c r="E296" s="88">
        <v>603.55999999999995</v>
      </c>
      <c r="F296" s="37">
        <v>605.04999999999995</v>
      </c>
    </row>
    <row r="297" spans="2:6" x14ac:dyDescent="0.2">
      <c r="B297" t="s">
        <v>6</v>
      </c>
      <c r="E297" s="88">
        <v>340.55</v>
      </c>
      <c r="F297" s="37">
        <v>341.39</v>
      </c>
    </row>
    <row r="298" spans="2:6" x14ac:dyDescent="0.2">
      <c r="B298" t="s">
        <v>7</v>
      </c>
      <c r="E298" s="88">
        <v>290.67</v>
      </c>
      <c r="F298" s="37">
        <v>291.39</v>
      </c>
    </row>
    <row r="299" spans="2:6" x14ac:dyDescent="0.2">
      <c r="B299" t="s">
        <v>8</v>
      </c>
      <c r="E299" s="88">
        <v>22.380000000000003</v>
      </c>
      <c r="F299" s="37">
        <v>22.430000000000003</v>
      </c>
    </row>
    <row r="300" spans="2:6" x14ac:dyDescent="0.2">
      <c r="B300" t="s">
        <v>9</v>
      </c>
      <c r="E300" s="88">
        <v>371.53999999999996</v>
      </c>
      <c r="F300" s="37">
        <v>372.45</v>
      </c>
    </row>
    <row r="301" spans="2:6" ht="14.25" x14ac:dyDescent="0.2">
      <c r="B301" s="9"/>
      <c r="E301" s="89">
        <f>SUM(E294:E300)</f>
        <v>3086.3</v>
      </c>
      <c r="F301" s="10">
        <f>SUM(F294:F300)</f>
        <v>3093.8999999999992</v>
      </c>
    </row>
    <row r="303" spans="2:6" x14ac:dyDescent="0.2">
      <c r="B303" s="7" t="s">
        <v>10</v>
      </c>
    </row>
    <row r="304" spans="2:6" x14ac:dyDescent="0.2">
      <c r="B304" s="11" t="s">
        <v>62</v>
      </c>
      <c r="C304" s="12">
        <v>27.26</v>
      </c>
      <c r="D304" s="86">
        <v>27.32</v>
      </c>
    </row>
    <row r="306" spans="2:6" x14ac:dyDescent="0.2">
      <c r="B306" t="s">
        <v>3</v>
      </c>
      <c r="E306" s="88">
        <v>708.61</v>
      </c>
      <c r="F306" s="8">
        <v>710.35</v>
      </c>
    </row>
    <row r="307" spans="2:6" x14ac:dyDescent="0.2">
      <c r="B307" t="s">
        <v>4</v>
      </c>
      <c r="E307" s="88">
        <f>C289*C304</f>
        <v>190.82000000000002</v>
      </c>
      <c r="F307" s="37">
        <f>C289*D304</f>
        <v>191.24</v>
      </c>
    </row>
    <row r="308" spans="2:6" x14ac:dyDescent="0.2">
      <c r="B308" t="s">
        <v>5</v>
      </c>
      <c r="E308" s="88">
        <v>603.55999999999995</v>
      </c>
      <c r="F308" s="37">
        <v>605.04999999999995</v>
      </c>
    </row>
    <row r="309" spans="2:6" x14ac:dyDescent="0.2">
      <c r="B309" t="s">
        <v>6</v>
      </c>
      <c r="E309" s="88">
        <v>340.55</v>
      </c>
      <c r="F309" s="37">
        <v>341.39</v>
      </c>
    </row>
    <row r="310" spans="2:6" x14ac:dyDescent="0.2">
      <c r="B310" t="s">
        <v>7</v>
      </c>
      <c r="E310" s="88">
        <v>290.67</v>
      </c>
      <c r="F310" s="37">
        <v>291.39</v>
      </c>
    </row>
    <row r="311" spans="2:6" ht="14.25" x14ac:dyDescent="0.2">
      <c r="B311" s="9"/>
      <c r="E311" s="90">
        <f>SUM(E306:E310)</f>
        <v>2134.21</v>
      </c>
      <c r="F311" s="13">
        <f>SUM(F306:F310)</f>
        <v>2139.4199999999996</v>
      </c>
    </row>
    <row r="313" spans="2:6" x14ac:dyDescent="0.2">
      <c r="B313" s="14" t="s">
        <v>12</v>
      </c>
    </row>
    <row r="314" spans="2:6" x14ac:dyDescent="0.2">
      <c r="B314" t="s">
        <v>13</v>
      </c>
      <c r="E314" s="88">
        <v>39.809999999999995</v>
      </c>
      <c r="F314" s="37">
        <v>39.909999999999997</v>
      </c>
    </row>
    <row r="315" spans="2:6" x14ac:dyDescent="0.2">
      <c r="B315" t="s">
        <v>14</v>
      </c>
      <c r="E315" s="88">
        <v>95.43</v>
      </c>
      <c r="F315" s="37">
        <v>95.660000000000011</v>
      </c>
    </row>
    <row r="316" spans="2:6" x14ac:dyDescent="0.2">
      <c r="B316" t="s">
        <v>15</v>
      </c>
      <c r="E316" s="88">
        <v>99.56</v>
      </c>
      <c r="F316" s="37">
        <v>99.800000000000011</v>
      </c>
    </row>
    <row r="317" spans="2:6" x14ac:dyDescent="0.2">
      <c r="B317" t="s">
        <v>16</v>
      </c>
      <c r="E317" s="88">
        <v>136.32999999999998</v>
      </c>
      <c r="F317" s="37">
        <v>136.66999999999999</v>
      </c>
    </row>
    <row r="318" spans="2:6" x14ac:dyDescent="0.2">
      <c r="F318" s="37"/>
    </row>
    <row r="319" spans="2:6" x14ac:dyDescent="0.2">
      <c r="B319" s="14" t="s">
        <v>17</v>
      </c>
      <c r="F319" s="37"/>
    </row>
    <row r="320" spans="2:6" x14ac:dyDescent="0.2">
      <c r="B320" t="s">
        <v>18</v>
      </c>
      <c r="E320" s="88">
        <v>58.26</v>
      </c>
      <c r="F320" s="37">
        <v>58.4</v>
      </c>
    </row>
    <row r="321" spans="2:9" x14ac:dyDescent="0.2">
      <c r="B321" t="s">
        <v>19</v>
      </c>
      <c r="E321" s="88">
        <v>19.440000000000001</v>
      </c>
      <c r="F321" s="37">
        <v>19.490000000000002</v>
      </c>
    </row>
    <row r="322" spans="2:9" x14ac:dyDescent="0.2">
      <c r="B322" t="s">
        <v>20</v>
      </c>
      <c r="E322" s="88">
        <v>72.820000000000007</v>
      </c>
      <c r="F322" s="37">
        <v>73</v>
      </c>
    </row>
    <row r="323" spans="2:9" x14ac:dyDescent="0.2">
      <c r="B323" t="s">
        <v>21</v>
      </c>
      <c r="E323" s="88">
        <v>24.3</v>
      </c>
      <c r="F323" s="37">
        <v>24.360000000000003</v>
      </c>
    </row>
    <row r="324" spans="2:9" ht="13.5" thickBot="1" x14ac:dyDescent="0.25"/>
    <row r="325" spans="2:9" ht="16.5" thickTop="1" thickBot="1" x14ac:dyDescent="0.3">
      <c r="B325" s="5" t="s">
        <v>72</v>
      </c>
      <c r="E325" s="15">
        <f>8*E301+1*E311+4*F301+1*F311</f>
        <v>41339.629999999997</v>
      </c>
    </row>
    <row r="326" spans="2:9" ht="23.25" thickTop="1" x14ac:dyDescent="0.2">
      <c r="B326" s="16" t="s">
        <v>23</v>
      </c>
    </row>
    <row r="328" spans="2:9" x14ac:dyDescent="0.2">
      <c r="B328" s="17"/>
      <c r="C328" s="17"/>
      <c r="D328" s="17"/>
      <c r="E328" s="17"/>
      <c r="F328" s="17"/>
      <c r="G328" s="17"/>
      <c r="H328" s="17"/>
      <c r="I328" s="17"/>
    </row>
    <row r="332" spans="2:9" ht="22.5" customHeight="1" x14ac:dyDescent="0.3">
      <c r="B332" s="81" t="s">
        <v>69</v>
      </c>
      <c r="C332" s="82"/>
    </row>
    <row r="334" spans="2:9" x14ac:dyDescent="0.2">
      <c r="B334" s="2" t="s">
        <v>0</v>
      </c>
      <c r="C334" s="3">
        <v>7</v>
      </c>
    </row>
    <row r="335" spans="2:9" x14ac:dyDescent="0.2">
      <c r="B335" s="2"/>
      <c r="C335" s="4"/>
    </row>
    <row r="336" spans="2:9" x14ac:dyDescent="0.2">
      <c r="B336" s="5" t="s">
        <v>1</v>
      </c>
      <c r="C336" s="6">
        <v>43.519999999999996</v>
      </c>
    </row>
    <row r="337" spans="2:6" x14ac:dyDescent="0.2">
      <c r="B337" s="2"/>
    </row>
    <row r="338" spans="2:6" x14ac:dyDescent="0.2">
      <c r="B338" s="7" t="s">
        <v>2</v>
      </c>
    </row>
    <row r="339" spans="2:6" x14ac:dyDescent="0.2">
      <c r="B339" t="s">
        <v>3</v>
      </c>
      <c r="E339" s="8">
        <v>1131.3599999999999</v>
      </c>
    </row>
    <row r="340" spans="2:6" x14ac:dyDescent="0.2">
      <c r="B340" t="s">
        <v>4</v>
      </c>
      <c r="E340" s="8">
        <f>C334*C336</f>
        <v>304.64</v>
      </c>
    </row>
    <row r="341" spans="2:6" x14ac:dyDescent="0.2">
      <c r="B341" t="s">
        <v>5</v>
      </c>
      <c r="E341" s="8">
        <v>594.64</v>
      </c>
    </row>
    <row r="342" spans="2:6" x14ac:dyDescent="0.2">
      <c r="B342" t="s">
        <v>6</v>
      </c>
      <c r="E342" s="8">
        <v>335.51</v>
      </c>
    </row>
    <row r="343" spans="2:6" x14ac:dyDescent="0.2">
      <c r="B343" t="s">
        <v>7</v>
      </c>
      <c r="E343" s="8">
        <v>286.37</v>
      </c>
      <c r="F343" s="26"/>
    </row>
    <row r="344" spans="2:6" x14ac:dyDescent="0.2">
      <c r="B344" t="s">
        <v>8</v>
      </c>
      <c r="E344" s="8">
        <v>22.040000000000003</v>
      </c>
    </row>
    <row r="345" spans="2:6" x14ac:dyDescent="0.2">
      <c r="B345" t="s">
        <v>9</v>
      </c>
      <c r="E345" s="8">
        <v>366.03999999999996</v>
      </c>
    </row>
    <row r="346" spans="2:6" ht="14.25" x14ac:dyDescent="0.2">
      <c r="B346" s="9"/>
      <c r="E346" s="10">
        <f>SUM(E339:E345)</f>
        <v>3040.5999999999995</v>
      </c>
    </row>
    <row r="348" spans="2:6" x14ac:dyDescent="0.2">
      <c r="B348" s="7" t="s">
        <v>10</v>
      </c>
    </row>
    <row r="349" spans="2:6" x14ac:dyDescent="0.2">
      <c r="B349" s="11" t="s">
        <v>62</v>
      </c>
      <c r="C349" s="12">
        <v>26.85</v>
      </c>
    </row>
    <row r="351" spans="2:6" x14ac:dyDescent="0.2">
      <c r="B351" t="s">
        <v>3</v>
      </c>
      <c r="E351" s="8">
        <v>698.13</v>
      </c>
    </row>
    <row r="352" spans="2:6" x14ac:dyDescent="0.2">
      <c r="B352" t="s">
        <v>4</v>
      </c>
      <c r="E352" s="8">
        <f>C334*C349</f>
        <v>187.95000000000002</v>
      </c>
    </row>
    <row r="353" spans="2:5" x14ac:dyDescent="0.2">
      <c r="B353" t="s">
        <v>5</v>
      </c>
      <c r="E353" s="8">
        <v>594.64</v>
      </c>
    </row>
    <row r="354" spans="2:5" x14ac:dyDescent="0.2">
      <c r="B354" t="s">
        <v>6</v>
      </c>
      <c r="E354" s="8">
        <v>335.51</v>
      </c>
    </row>
    <row r="355" spans="2:5" x14ac:dyDescent="0.2">
      <c r="B355" t="s">
        <v>7</v>
      </c>
      <c r="E355" s="8">
        <v>286.37</v>
      </c>
    </row>
    <row r="356" spans="2:5" ht="14.25" x14ac:dyDescent="0.2">
      <c r="B356" s="9"/>
      <c r="E356" s="13">
        <f>SUM(E351:E355)</f>
        <v>2102.6</v>
      </c>
    </row>
    <row r="358" spans="2:5" x14ac:dyDescent="0.2">
      <c r="B358" s="14" t="s">
        <v>12</v>
      </c>
    </row>
    <row r="359" spans="2:5" x14ac:dyDescent="0.2">
      <c r="B359" t="s">
        <v>13</v>
      </c>
      <c r="E359" s="8">
        <v>39.22</v>
      </c>
    </row>
    <row r="360" spans="2:5" x14ac:dyDescent="0.2">
      <c r="B360" t="s">
        <v>14</v>
      </c>
      <c r="E360" s="8">
        <v>94.01</v>
      </c>
    </row>
    <row r="361" spans="2:5" x14ac:dyDescent="0.2">
      <c r="B361" t="s">
        <v>15</v>
      </c>
      <c r="E361" s="8">
        <v>98.08</v>
      </c>
    </row>
    <row r="362" spans="2:5" x14ac:dyDescent="0.2">
      <c r="B362" t="s">
        <v>16</v>
      </c>
      <c r="E362" s="8">
        <v>134.31</v>
      </c>
    </row>
    <row r="364" spans="2:5" x14ac:dyDescent="0.2">
      <c r="B364" s="14" t="s">
        <v>17</v>
      </c>
    </row>
    <row r="365" spans="2:5" x14ac:dyDescent="0.2">
      <c r="B365" t="s">
        <v>18</v>
      </c>
      <c r="E365" s="8">
        <v>57.39</v>
      </c>
    </row>
    <row r="366" spans="2:5" x14ac:dyDescent="0.2">
      <c r="B366" t="s">
        <v>19</v>
      </c>
      <c r="E366" s="8">
        <v>19.150000000000002</v>
      </c>
    </row>
    <row r="367" spans="2:5" x14ac:dyDescent="0.2">
      <c r="B367" t="s">
        <v>20</v>
      </c>
      <c r="E367" s="8">
        <v>71.740000000000009</v>
      </c>
    </row>
    <row r="368" spans="2:5" x14ac:dyDescent="0.2">
      <c r="B368" t="s">
        <v>21</v>
      </c>
      <c r="E368" s="8">
        <v>23.94</v>
      </c>
    </row>
    <row r="369" spans="2:9" ht="13.5" thickBot="1" x14ac:dyDescent="0.25"/>
    <row r="370" spans="2:9" ht="16.5" thickTop="1" thickBot="1" x14ac:dyDescent="0.3">
      <c r="B370" s="5" t="s">
        <v>70</v>
      </c>
      <c r="E370" s="15">
        <f>12*E346+2*E356</f>
        <v>40692.399999999994</v>
      </c>
    </row>
    <row r="371" spans="2:9" ht="23.25" thickTop="1" x14ac:dyDescent="0.2">
      <c r="B371" s="16" t="s">
        <v>23</v>
      </c>
    </row>
    <row r="373" spans="2:9" x14ac:dyDescent="0.2">
      <c r="B373" s="17"/>
      <c r="C373" s="17"/>
      <c r="D373" s="17"/>
      <c r="E373" s="17"/>
      <c r="F373" s="17"/>
      <c r="G373" s="17"/>
      <c r="H373" s="17"/>
      <c r="I373" s="17"/>
    </row>
    <row r="375" spans="2:9" ht="22.5" customHeight="1" x14ac:dyDescent="0.3">
      <c r="B375" s="81" t="s">
        <v>65</v>
      </c>
      <c r="C375" s="82"/>
    </row>
    <row r="377" spans="2:9" x14ac:dyDescent="0.2">
      <c r="B377" s="2" t="s">
        <v>0</v>
      </c>
      <c r="C377" s="78">
        <v>7</v>
      </c>
    </row>
    <row r="378" spans="2:9" x14ac:dyDescent="0.2">
      <c r="B378" s="2"/>
      <c r="C378" s="68"/>
    </row>
    <row r="379" spans="2:9" x14ac:dyDescent="0.2">
      <c r="B379" s="5" t="s">
        <v>1</v>
      </c>
      <c r="C379" s="67">
        <v>43.08</v>
      </c>
    </row>
    <row r="380" spans="2:9" x14ac:dyDescent="0.2">
      <c r="B380" s="2"/>
      <c r="C380" s="68"/>
    </row>
    <row r="381" spans="2:9" x14ac:dyDescent="0.2">
      <c r="B381" s="7" t="s">
        <v>2</v>
      </c>
      <c r="C381" s="68"/>
    </row>
    <row r="382" spans="2:9" x14ac:dyDescent="0.2">
      <c r="B382" t="s">
        <v>3</v>
      </c>
      <c r="C382" s="68"/>
      <c r="E382" s="8">
        <v>1120.1500000000001</v>
      </c>
    </row>
    <row r="383" spans="2:9" x14ac:dyDescent="0.2">
      <c r="B383" t="s">
        <v>4</v>
      </c>
      <c r="C383" s="68"/>
      <c r="E383" s="8">
        <f>C377*C379</f>
        <v>301.56</v>
      </c>
    </row>
    <row r="384" spans="2:9" x14ac:dyDescent="0.2">
      <c r="B384" t="s">
        <v>5</v>
      </c>
      <c r="C384" s="68"/>
      <c r="E384" s="8">
        <v>588.75</v>
      </c>
    </row>
    <row r="385" spans="2:5" x14ac:dyDescent="0.2">
      <c r="B385" t="s">
        <v>6</v>
      </c>
      <c r="C385" s="68"/>
      <c r="E385" s="8">
        <v>332.18</v>
      </c>
    </row>
    <row r="386" spans="2:5" x14ac:dyDescent="0.2">
      <c r="B386" t="s">
        <v>7</v>
      </c>
      <c r="C386" s="68"/>
      <c r="E386" s="8">
        <v>283.52999999999997</v>
      </c>
    </row>
    <row r="387" spans="2:5" x14ac:dyDescent="0.2">
      <c r="B387" t="s">
        <v>8</v>
      </c>
      <c r="C387" s="68"/>
      <c r="E387" s="8">
        <v>21.82</v>
      </c>
    </row>
    <row r="388" spans="2:5" x14ac:dyDescent="0.2">
      <c r="B388" t="s">
        <v>9</v>
      </c>
      <c r="C388" s="68"/>
      <c r="E388" s="8">
        <v>362.40999999999997</v>
      </c>
    </row>
    <row r="389" spans="2:5" ht="14.25" x14ac:dyDescent="0.2">
      <c r="B389" s="9"/>
      <c r="C389" s="68"/>
      <c r="E389" s="10">
        <f>SUM(E382:E388)</f>
        <v>3010.4</v>
      </c>
    </row>
    <row r="390" spans="2:5" x14ac:dyDescent="0.2">
      <c r="C390" s="68"/>
    </row>
    <row r="391" spans="2:5" x14ac:dyDescent="0.2">
      <c r="B391" s="7" t="s">
        <v>10</v>
      </c>
      <c r="C391" s="68"/>
    </row>
    <row r="392" spans="2:5" x14ac:dyDescent="0.2">
      <c r="B392" s="11" t="s">
        <v>11</v>
      </c>
      <c r="C392" s="69">
        <v>26.580000000000002</v>
      </c>
    </row>
    <row r="394" spans="2:5" x14ac:dyDescent="0.2">
      <c r="B394" t="s">
        <v>3</v>
      </c>
      <c r="E394" s="8">
        <v>691.21</v>
      </c>
    </row>
    <row r="395" spans="2:5" x14ac:dyDescent="0.2">
      <c r="B395" t="s">
        <v>4</v>
      </c>
      <c r="E395" s="8">
        <f>C377*C392</f>
        <v>186.06</v>
      </c>
    </row>
    <row r="396" spans="2:5" x14ac:dyDescent="0.2">
      <c r="B396" t="s">
        <v>5</v>
      </c>
      <c r="E396" s="8">
        <v>588.75</v>
      </c>
    </row>
    <row r="397" spans="2:5" x14ac:dyDescent="0.2">
      <c r="B397" t="s">
        <v>6</v>
      </c>
      <c r="E397" s="8">
        <v>332.18</v>
      </c>
    </row>
    <row r="398" spans="2:5" x14ac:dyDescent="0.2">
      <c r="B398" t="s">
        <v>7</v>
      </c>
      <c r="E398" s="8">
        <v>283.52999999999997</v>
      </c>
    </row>
    <row r="399" spans="2:5" ht="14.25" x14ac:dyDescent="0.2">
      <c r="B399" s="9"/>
      <c r="E399" s="13">
        <f>SUM(E394:E398)</f>
        <v>2081.73</v>
      </c>
    </row>
    <row r="401" spans="2:9" x14ac:dyDescent="0.2">
      <c r="B401" s="14" t="s">
        <v>12</v>
      </c>
    </row>
    <row r="402" spans="2:9" x14ac:dyDescent="0.2">
      <c r="B402" t="s">
        <v>13</v>
      </c>
      <c r="E402" s="8">
        <v>38.83</v>
      </c>
    </row>
    <row r="403" spans="2:9" x14ac:dyDescent="0.2">
      <c r="B403" t="s">
        <v>14</v>
      </c>
      <c r="E403" s="8">
        <v>93.070000000000007</v>
      </c>
    </row>
    <row r="404" spans="2:9" x14ac:dyDescent="0.2">
      <c r="B404" t="s">
        <v>15</v>
      </c>
      <c r="E404" s="8">
        <v>97.100000000000009</v>
      </c>
    </row>
    <row r="405" spans="2:9" x14ac:dyDescent="0.2">
      <c r="B405" t="s">
        <v>16</v>
      </c>
      <c r="E405" s="8">
        <v>132.97999999999999</v>
      </c>
    </row>
    <row r="407" spans="2:9" x14ac:dyDescent="0.2">
      <c r="B407" s="14" t="s">
        <v>17</v>
      </c>
    </row>
    <row r="408" spans="2:9" x14ac:dyDescent="0.2">
      <c r="B408" t="s">
        <v>18</v>
      </c>
      <c r="E408" s="8">
        <v>56.82</v>
      </c>
    </row>
    <row r="409" spans="2:9" x14ac:dyDescent="0.2">
      <c r="B409" t="s">
        <v>19</v>
      </c>
      <c r="E409" s="8">
        <v>18.96</v>
      </c>
    </row>
    <row r="410" spans="2:9" x14ac:dyDescent="0.2">
      <c r="B410" t="s">
        <v>20</v>
      </c>
      <c r="E410" s="8">
        <v>71.02000000000001</v>
      </c>
    </row>
    <row r="411" spans="2:9" x14ac:dyDescent="0.2">
      <c r="B411" t="s">
        <v>21</v>
      </c>
      <c r="E411" s="8">
        <v>23.700000000000003</v>
      </c>
    </row>
    <row r="412" spans="2:9" ht="13.5" thickBot="1" x14ac:dyDescent="0.25"/>
    <row r="413" spans="2:9" ht="16.5" thickTop="1" thickBot="1" x14ac:dyDescent="0.3">
      <c r="B413" s="5" t="s">
        <v>67</v>
      </c>
      <c r="E413" s="15">
        <f>12*E389+2*E399</f>
        <v>40288.26</v>
      </c>
    </row>
    <row r="414" spans="2:9" ht="23.25" thickTop="1" x14ac:dyDescent="0.2">
      <c r="B414" s="16" t="s">
        <v>23</v>
      </c>
    </row>
    <row r="416" spans="2:9" x14ac:dyDescent="0.2">
      <c r="B416" s="17"/>
      <c r="C416" s="17"/>
      <c r="D416" s="17"/>
      <c r="E416" s="17"/>
      <c r="F416" s="17"/>
      <c r="G416" s="17"/>
      <c r="H416" s="17"/>
      <c r="I416" s="17"/>
    </row>
    <row r="418" spans="2:5" ht="22.5" customHeight="1" x14ac:dyDescent="0.3">
      <c r="B418" s="81" t="s">
        <v>66</v>
      </c>
      <c r="C418" s="82"/>
    </row>
    <row r="420" spans="2:5" x14ac:dyDescent="0.2">
      <c r="B420" s="2" t="s">
        <v>0</v>
      </c>
      <c r="C420" s="78">
        <v>6</v>
      </c>
    </row>
    <row r="421" spans="2:5" x14ac:dyDescent="0.2">
      <c r="B421" s="2"/>
      <c r="C421" s="68"/>
    </row>
    <row r="422" spans="2:5" x14ac:dyDescent="0.2">
      <c r="B422" s="5" t="s">
        <v>1</v>
      </c>
      <c r="C422" s="67">
        <v>42.65</v>
      </c>
    </row>
    <row r="423" spans="2:5" x14ac:dyDescent="0.2">
      <c r="B423" s="2"/>
      <c r="C423" s="68"/>
    </row>
    <row r="424" spans="2:5" x14ac:dyDescent="0.2">
      <c r="B424" s="7" t="s">
        <v>2</v>
      </c>
      <c r="C424" s="68"/>
    </row>
    <row r="425" spans="2:5" x14ac:dyDescent="0.2">
      <c r="B425" t="s">
        <v>3</v>
      </c>
      <c r="C425" s="68"/>
      <c r="E425" s="8">
        <v>1109.05</v>
      </c>
    </row>
    <row r="426" spans="2:5" x14ac:dyDescent="0.2">
      <c r="B426" t="s">
        <v>4</v>
      </c>
      <c r="C426" s="68"/>
      <c r="E426" s="8">
        <f>C420*C422</f>
        <v>255.89999999999998</v>
      </c>
    </row>
    <row r="427" spans="2:5" x14ac:dyDescent="0.2">
      <c r="B427" t="s">
        <v>5</v>
      </c>
      <c r="C427" s="68"/>
      <c r="E427" s="8">
        <v>582.91999999999996</v>
      </c>
    </row>
    <row r="428" spans="2:5" x14ac:dyDescent="0.2">
      <c r="B428" t="s">
        <v>6</v>
      </c>
      <c r="C428" s="68"/>
      <c r="E428" s="8">
        <v>328.89</v>
      </c>
    </row>
    <row r="429" spans="2:5" x14ac:dyDescent="0.2">
      <c r="B429" t="s">
        <v>7</v>
      </c>
      <c r="C429" s="68"/>
      <c r="E429" s="8">
        <v>280.72000000000003</v>
      </c>
    </row>
    <row r="430" spans="2:5" x14ac:dyDescent="0.2">
      <c r="B430" t="s">
        <v>8</v>
      </c>
      <c r="C430" s="68"/>
      <c r="E430" s="8">
        <v>21.6</v>
      </c>
    </row>
    <row r="431" spans="2:5" x14ac:dyDescent="0.2">
      <c r="B431" t="s">
        <v>9</v>
      </c>
      <c r="C431" s="68"/>
      <c r="E431" s="8">
        <v>358.82</v>
      </c>
    </row>
    <row r="432" spans="2:5" ht="14.25" x14ac:dyDescent="0.2">
      <c r="B432" s="9"/>
      <c r="C432" s="68"/>
      <c r="E432" s="10">
        <f>SUM(E425:E431)</f>
        <v>2937.8999999999996</v>
      </c>
    </row>
    <row r="433" spans="2:5" x14ac:dyDescent="0.2">
      <c r="C433" s="68"/>
    </row>
    <row r="434" spans="2:5" x14ac:dyDescent="0.2">
      <c r="B434" s="7" t="s">
        <v>10</v>
      </c>
      <c r="C434" s="68"/>
    </row>
    <row r="435" spans="2:5" x14ac:dyDescent="0.2">
      <c r="B435" s="11" t="s">
        <v>11</v>
      </c>
      <c r="C435" s="69">
        <v>26.31</v>
      </c>
    </row>
    <row r="437" spans="2:5" x14ac:dyDescent="0.2">
      <c r="B437" t="s">
        <v>3</v>
      </c>
      <c r="E437" s="8">
        <v>684.36</v>
      </c>
    </row>
    <row r="438" spans="2:5" x14ac:dyDescent="0.2">
      <c r="B438" t="s">
        <v>4</v>
      </c>
      <c r="E438" s="8">
        <f>C420*C435</f>
        <v>157.85999999999999</v>
      </c>
    </row>
    <row r="439" spans="2:5" x14ac:dyDescent="0.2">
      <c r="B439" t="s">
        <v>5</v>
      </c>
      <c r="E439" s="8">
        <v>582.91999999999996</v>
      </c>
    </row>
    <row r="440" spans="2:5" x14ac:dyDescent="0.2">
      <c r="B440" t="s">
        <v>6</v>
      </c>
      <c r="E440" s="8">
        <v>328.89</v>
      </c>
    </row>
    <row r="441" spans="2:5" x14ac:dyDescent="0.2">
      <c r="B441" t="s">
        <v>7</v>
      </c>
      <c r="E441" s="8">
        <v>280.72000000000003</v>
      </c>
    </row>
    <row r="442" spans="2:5" ht="14.25" x14ac:dyDescent="0.2">
      <c r="B442" s="9"/>
      <c r="E442" s="13">
        <f>SUM(E437:E441)</f>
        <v>2034.7499999999998</v>
      </c>
    </row>
    <row r="444" spans="2:5" x14ac:dyDescent="0.2">
      <c r="B444" s="14" t="s">
        <v>12</v>
      </c>
    </row>
    <row r="445" spans="2:5" x14ac:dyDescent="0.2">
      <c r="B445" t="s">
        <v>13</v>
      </c>
      <c r="E445" s="8">
        <v>38.44</v>
      </c>
    </row>
    <row r="446" spans="2:5" x14ac:dyDescent="0.2">
      <c r="B446" t="s">
        <v>14</v>
      </c>
      <c r="E446" s="8">
        <v>92.14</v>
      </c>
    </row>
    <row r="447" spans="2:5" x14ac:dyDescent="0.2">
      <c r="B447" t="s">
        <v>15</v>
      </c>
      <c r="E447" s="8">
        <v>96.13</v>
      </c>
    </row>
    <row r="448" spans="2:5" x14ac:dyDescent="0.2">
      <c r="B448" t="s">
        <v>16</v>
      </c>
      <c r="E448" s="8">
        <v>131.66</v>
      </c>
    </row>
    <row r="450" spans="2:9" x14ac:dyDescent="0.2">
      <c r="B450" s="14" t="s">
        <v>17</v>
      </c>
    </row>
    <row r="451" spans="2:9" x14ac:dyDescent="0.2">
      <c r="B451" t="s">
        <v>18</v>
      </c>
      <c r="E451" s="8">
        <v>56.25</v>
      </c>
    </row>
    <row r="452" spans="2:9" x14ac:dyDescent="0.2">
      <c r="B452" t="s">
        <v>19</v>
      </c>
      <c r="E452" s="8">
        <v>18.77</v>
      </c>
    </row>
    <row r="453" spans="2:9" x14ac:dyDescent="0.2">
      <c r="B453" t="s">
        <v>20</v>
      </c>
      <c r="E453" s="8">
        <v>70.31</v>
      </c>
    </row>
    <row r="454" spans="2:9" x14ac:dyDescent="0.2">
      <c r="B454" t="s">
        <v>21</v>
      </c>
      <c r="E454" s="8">
        <v>23.46</v>
      </c>
    </row>
    <row r="455" spans="2:9" ht="13.5" thickBot="1" x14ac:dyDescent="0.25"/>
    <row r="456" spans="2:9" ht="16.5" thickTop="1" thickBot="1" x14ac:dyDescent="0.3">
      <c r="B456" s="5" t="s">
        <v>68</v>
      </c>
      <c r="E456" s="15">
        <f>12*E432+2*E442</f>
        <v>39324.299999999996</v>
      </c>
    </row>
    <row r="457" spans="2:9" ht="23.25" thickTop="1" x14ac:dyDescent="0.2">
      <c r="B457" s="16" t="s">
        <v>23</v>
      </c>
    </row>
    <row r="459" spans="2:9" x14ac:dyDescent="0.2">
      <c r="B459" s="17"/>
      <c r="C459" s="17"/>
      <c r="D459" s="17"/>
      <c r="E459" s="17"/>
      <c r="F459" s="17"/>
      <c r="G459" s="17"/>
      <c r="H459" s="17"/>
      <c r="I459" s="17"/>
    </row>
    <row r="461" spans="2:9" ht="20.25" x14ac:dyDescent="0.3">
      <c r="B461" s="1" t="s">
        <v>24</v>
      </c>
    </row>
    <row r="463" spans="2:9" x14ac:dyDescent="0.2">
      <c r="B463" s="2" t="s">
        <v>0</v>
      </c>
      <c r="C463" s="79">
        <v>5</v>
      </c>
    </row>
    <row r="464" spans="2:9" x14ac:dyDescent="0.2">
      <c r="B464" s="2"/>
      <c r="C464" s="68"/>
    </row>
    <row r="465" spans="2:9" x14ac:dyDescent="0.2">
      <c r="B465" s="5" t="s">
        <v>25</v>
      </c>
      <c r="C465" s="67">
        <v>42.65</v>
      </c>
    </row>
    <row r="466" spans="2:9" x14ac:dyDescent="0.2">
      <c r="B466" s="2"/>
      <c r="C466" s="68"/>
    </row>
    <row r="467" spans="2:9" x14ac:dyDescent="0.2">
      <c r="B467" s="19" t="s">
        <v>2</v>
      </c>
      <c r="C467" s="68"/>
      <c r="D467" s="20"/>
      <c r="E467" s="21" t="s">
        <v>24</v>
      </c>
      <c r="F467" s="22"/>
      <c r="G467" s="20"/>
      <c r="H467" s="22"/>
      <c r="I467" s="22"/>
    </row>
    <row r="468" spans="2:9" x14ac:dyDescent="0.2">
      <c r="B468" t="s">
        <v>3</v>
      </c>
      <c r="C468" s="68"/>
      <c r="E468" s="23">
        <v>1109.05</v>
      </c>
      <c r="F468" s="8"/>
      <c r="G468" s="24"/>
      <c r="H468" s="25"/>
      <c r="I468" s="26"/>
    </row>
    <row r="469" spans="2:9" x14ac:dyDescent="0.2">
      <c r="B469" t="s">
        <v>4</v>
      </c>
      <c r="C469" s="68"/>
      <c r="E469" s="23">
        <f>C463*C465</f>
        <v>213.25</v>
      </c>
      <c r="F469" s="8"/>
      <c r="G469" s="24"/>
      <c r="H469" s="25"/>
      <c r="I469" s="26"/>
    </row>
    <row r="470" spans="2:9" x14ac:dyDescent="0.2">
      <c r="B470" t="s">
        <v>5</v>
      </c>
      <c r="C470" s="68"/>
      <c r="E470" s="23">
        <v>582.91999999999996</v>
      </c>
      <c r="F470" s="8"/>
      <c r="G470" s="24"/>
      <c r="H470" s="25"/>
      <c r="I470" s="26"/>
    </row>
    <row r="471" spans="2:9" x14ac:dyDescent="0.2">
      <c r="B471" t="s">
        <v>6</v>
      </c>
      <c r="C471" s="68"/>
      <c r="E471" s="23">
        <v>328.89</v>
      </c>
      <c r="F471" s="8"/>
      <c r="G471" s="24"/>
      <c r="H471" s="25"/>
      <c r="I471" s="26"/>
    </row>
    <row r="472" spans="2:9" x14ac:dyDescent="0.2">
      <c r="B472" t="s">
        <v>7</v>
      </c>
      <c r="C472" s="68"/>
      <c r="E472" s="23">
        <v>280.72000000000003</v>
      </c>
      <c r="F472" s="8"/>
      <c r="G472" s="24"/>
      <c r="H472" s="25"/>
      <c r="I472" s="26"/>
    </row>
    <row r="473" spans="2:9" x14ac:dyDescent="0.2">
      <c r="B473" t="s">
        <v>8</v>
      </c>
      <c r="C473" s="68"/>
      <c r="E473" s="23">
        <v>21.6</v>
      </c>
      <c r="F473" s="8"/>
      <c r="G473" s="24"/>
      <c r="H473" s="25"/>
      <c r="I473" s="26"/>
    </row>
    <row r="474" spans="2:9" x14ac:dyDescent="0.2">
      <c r="B474" t="s">
        <v>9</v>
      </c>
      <c r="C474" s="68"/>
      <c r="E474" s="23">
        <v>358.82</v>
      </c>
      <c r="F474" s="8"/>
      <c r="G474" s="24"/>
      <c r="H474" s="25"/>
      <c r="I474" s="26"/>
    </row>
    <row r="475" spans="2:9" ht="15" x14ac:dyDescent="0.25">
      <c r="B475" s="9"/>
      <c r="C475" s="80"/>
      <c r="D475" s="9"/>
      <c r="E475" s="27">
        <f>SUM(E468:E474)</f>
        <v>2895.25</v>
      </c>
      <c r="F475" s="28"/>
      <c r="G475" s="29"/>
      <c r="H475" s="30"/>
      <c r="I475" s="30"/>
    </row>
    <row r="476" spans="2:9" x14ac:dyDescent="0.2">
      <c r="C476" s="68"/>
    </row>
    <row r="477" spans="2:9" x14ac:dyDescent="0.2">
      <c r="B477" s="5" t="s">
        <v>26</v>
      </c>
      <c r="C477" s="67">
        <v>26.31</v>
      </c>
      <c r="D477" s="5"/>
      <c r="E477" s="5" t="s">
        <v>27</v>
      </c>
      <c r="F477" s="6">
        <v>684.36</v>
      </c>
    </row>
    <row r="479" spans="2:9" x14ac:dyDescent="0.2">
      <c r="B479" s="31" t="s">
        <v>10</v>
      </c>
      <c r="D479" s="20"/>
      <c r="E479" s="32" t="s">
        <v>28</v>
      </c>
      <c r="F479" s="22" t="s">
        <v>29</v>
      </c>
      <c r="G479" s="22"/>
      <c r="H479" s="22"/>
      <c r="I479" s="22"/>
    </row>
    <row r="480" spans="2:9" x14ac:dyDescent="0.2">
      <c r="B480" t="s">
        <v>3</v>
      </c>
      <c r="E480" s="8">
        <v>684.36</v>
      </c>
      <c r="F480" s="33">
        <v>0</v>
      </c>
      <c r="H480" s="25"/>
      <c r="I480" s="26"/>
    </row>
    <row r="481" spans="2:9" x14ac:dyDescent="0.2">
      <c r="B481" t="s">
        <v>4</v>
      </c>
      <c r="E481" s="8">
        <f>C463*C477</f>
        <v>131.54999999999998</v>
      </c>
      <c r="F481" s="33">
        <v>0</v>
      </c>
      <c r="H481" s="25"/>
      <c r="I481" s="26"/>
    </row>
    <row r="482" spans="2:9" x14ac:dyDescent="0.2">
      <c r="B482" t="s">
        <v>5</v>
      </c>
      <c r="E482" s="8">
        <v>582.91999999999996</v>
      </c>
      <c r="F482" s="33">
        <v>0</v>
      </c>
      <c r="H482" s="25"/>
      <c r="I482" s="26"/>
    </row>
    <row r="483" spans="2:9" ht="14.25" x14ac:dyDescent="0.2">
      <c r="B483" t="s">
        <v>6</v>
      </c>
      <c r="C483" s="9"/>
      <c r="E483" s="8">
        <v>328.89</v>
      </c>
      <c r="F483" s="33">
        <v>0</v>
      </c>
      <c r="H483" s="25"/>
      <c r="I483" s="26"/>
    </row>
    <row r="484" spans="2:9" x14ac:dyDescent="0.2">
      <c r="B484" t="s">
        <v>7</v>
      </c>
      <c r="E484" s="8">
        <v>280.72000000000003</v>
      </c>
      <c r="F484" s="33">
        <v>0</v>
      </c>
      <c r="H484" s="25"/>
      <c r="I484" s="26"/>
    </row>
    <row r="485" spans="2:9" ht="15" x14ac:dyDescent="0.25">
      <c r="B485" s="9"/>
      <c r="D485" s="9"/>
      <c r="E485" s="28">
        <f>SUM(E480:E484)</f>
        <v>2008.4399999999998</v>
      </c>
      <c r="F485" s="34">
        <f>SUM(F480:F484)</f>
        <v>0</v>
      </c>
      <c r="G485" s="9"/>
      <c r="H485" s="9"/>
      <c r="I485" s="30"/>
    </row>
    <row r="487" spans="2:9" x14ac:dyDescent="0.2">
      <c r="B487" s="14" t="s">
        <v>12</v>
      </c>
      <c r="D487" s="20"/>
      <c r="E487" s="32" t="s">
        <v>24</v>
      </c>
      <c r="F487" s="22"/>
      <c r="G487" s="22"/>
      <c r="H487" s="22"/>
      <c r="I487" s="22"/>
    </row>
    <row r="488" spans="2:9" x14ac:dyDescent="0.2">
      <c r="B488" t="s">
        <v>13</v>
      </c>
      <c r="E488" s="8">
        <v>38.44</v>
      </c>
      <c r="F488" s="8"/>
      <c r="G488" s="36"/>
      <c r="H488" s="25"/>
      <c r="I488" s="26"/>
    </row>
    <row r="489" spans="2:9" x14ac:dyDescent="0.2">
      <c r="B489" t="s">
        <v>14</v>
      </c>
      <c r="E489" s="8">
        <v>92.14</v>
      </c>
      <c r="F489" s="8"/>
      <c r="G489" s="36"/>
      <c r="H489" s="25"/>
      <c r="I489" s="26"/>
    </row>
    <row r="490" spans="2:9" x14ac:dyDescent="0.2">
      <c r="B490" t="s">
        <v>15</v>
      </c>
      <c r="E490" s="8">
        <v>96.13</v>
      </c>
      <c r="F490" s="8"/>
      <c r="G490" s="36"/>
      <c r="H490" s="25"/>
      <c r="I490" s="26"/>
    </row>
    <row r="491" spans="2:9" x14ac:dyDescent="0.2">
      <c r="B491" t="s">
        <v>16</v>
      </c>
      <c r="E491" s="8">
        <v>131.66</v>
      </c>
      <c r="F491" s="8"/>
      <c r="G491" s="36"/>
      <c r="H491" s="25"/>
      <c r="I491" s="26"/>
    </row>
    <row r="493" spans="2:9" x14ac:dyDescent="0.2">
      <c r="B493" s="14" t="s">
        <v>17</v>
      </c>
      <c r="D493" s="20"/>
      <c r="E493" s="32" t="s">
        <v>24</v>
      </c>
      <c r="F493" s="22"/>
      <c r="G493" s="22"/>
      <c r="H493" s="22"/>
      <c r="I493" s="22"/>
    </row>
    <row r="494" spans="2:9" x14ac:dyDescent="0.2">
      <c r="B494" t="s">
        <v>18</v>
      </c>
      <c r="E494" s="8">
        <v>56.25</v>
      </c>
      <c r="F494" s="8"/>
      <c r="H494" s="25"/>
      <c r="I494" s="26"/>
    </row>
    <row r="495" spans="2:9" x14ac:dyDescent="0.2">
      <c r="B495" t="s">
        <v>19</v>
      </c>
      <c r="E495" s="8">
        <v>18.77</v>
      </c>
      <c r="F495" s="8"/>
      <c r="H495" s="25"/>
      <c r="I495" s="26"/>
    </row>
    <row r="496" spans="2:9" x14ac:dyDescent="0.2">
      <c r="B496" t="s">
        <v>20</v>
      </c>
      <c r="E496" s="8">
        <v>70.31</v>
      </c>
      <c r="F496" s="8"/>
      <c r="H496" s="25"/>
      <c r="I496" s="26"/>
    </row>
    <row r="497" spans="2:11" x14ac:dyDescent="0.2">
      <c r="B497" t="s">
        <v>21</v>
      </c>
      <c r="E497" s="8">
        <v>23.46</v>
      </c>
      <c r="F497" s="37"/>
      <c r="H497" s="25"/>
      <c r="I497" s="26"/>
    </row>
    <row r="498" spans="2:11" ht="13.5" thickBot="1" x14ac:dyDescent="0.25"/>
    <row r="499" spans="2:11" ht="16.5" thickTop="1" thickBot="1" x14ac:dyDescent="0.3">
      <c r="B499" s="5" t="s">
        <v>30</v>
      </c>
      <c r="E499" s="15">
        <f>12*E475+2*E485</f>
        <v>38759.879999999997</v>
      </c>
    </row>
    <row r="500" spans="2:11" ht="24" thickTop="1" thickBot="1" x14ac:dyDescent="0.25">
      <c r="B500" s="16" t="s">
        <v>23</v>
      </c>
      <c r="E500" s="70"/>
    </row>
    <row r="501" spans="2:11" ht="13.5" thickTop="1" x14ac:dyDescent="0.2">
      <c r="E501" s="70"/>
      <c r="F501" s="39" t="s">
        <v>31</v>
      </c>
      <c r="G501" s="40">
        <f>E504/E499</f>
        <v>0.94818250211300981</v>
      </c>
      <c r="H501" s="41" t="s">
        <v>32</v>
      </c>
    </row>
    <row r="502" spans="2:11" ht="13.5" thickBot="1" x14ac:dyDescent="0.25">
      <c r="E502" s="70"/>
      <c r="F502" s="42">
        <f>E499-E504</f>
        <v>2008.4399999999951</v>
      </c>
      <c r="G502" s="43"/>
      <c r="H502" s="44">
        <f>1-G501</f>
        <v>5.1817497886990194E-2</v>
      </c>
    </row>
    <row r="503" spans="2:11" ht="14.25" thickTop="1" thickBot="1" x14ac:dyDescent="0.25">
      <c r="E503" s="70"/>
    </row>
    <row r="504" spans="2:11" ht="16.5" thickTop="1" thickBot="1" x14ac:dyDescent="0.3">
      <c r="B504" s="11" t="s">
        <v>33</v>
      </c>
      <c r="C504" s="11"/>
      <c r="D504" s="11"/>
      <c r="E504" s="45">
        <f>12*E475+E485</f>
        <v>36751.440000000002</v>
      </c>
      <c r="K504" s="36"/>
    </row>
    <row r="505" spans="2:11" ht="23.25" thickTop="1" x14ac:dyDescent="0.2">
      <c r="B505" s="16" t="s">
        <v>23</v>
      </c>
    </row>
    <row r="506" spans="2:11" x14ac:dyDescent="0.2">
      <c r="K506" s="46"/>
    </row>
    <row r="507" spans="2:11" hidden="1" x14ac:dyDescent="0.2">
      <c r="C507" s="26">
        <f>E499/1568</f>
        <v>24.719311224489793</v>
      </c>
      <c r="D507" s="26">
        <f>E499/1680</f>
        <v>23.071357142857142</v>
      </c>
      <c r="E507" s="26">
        <f>E504/1680</f>
        <v>21.875857142857143</v>
      </c>
      <c r="F507">
        <f>E507/C507</f>
        <v>0.88497033530547575</v>
      </c>
      <c r="G507">
        <f>D507/C507</f>
        <v>0.93333333333333335</v>
      </c>
      <c r="H507">
        <f>E504/E611</f>
        <v>0.8830375493700765</v>
      </c>
      <c r="K507" s="46"/>
    </row>
    <row r="508" spans="2:11" ht="13.5" thickBot="1" x14ac:dyDescent="0.25">
      <c r="C508" s="26"/>
      <c r="D508" s="26"/>
      <c r="E508" s="26"/>
      <c r="K508" s="46"/>
    </row>
    <row r="509" spans="2:11" ht="15.75" thickTop="1" x14ac:dyDescent="0.25">
      <c r="B509" s="47" t="s">
        <v>34</v>
      </c>
      <c r="C509" s="48" t="s">
        <v>35</v>
      </c>
      <c r="D509" s="49" t="s">
        <v>36</v>
      </c>
      <c r="E509" s="50"/>
      <c r="F509" s="50"/>
      <c r="G509" s="51"/>
      <c r="H509" s="52">
        <f>1-G507</f>
        <v>6.6666666666666652E-2</v>
      </c>
      <c r="K509" s="46"/>
    </row>
    <row r="510" spans="2:11" ht="15" x14ac:dyDescent="0.25">
      <c r="B510" s="47" t="s">
        <v>37</v>
      </c>
      <c r="C510" s="53"/>
      <c r="D510" s="54"/>
      <c r="E510" s="54"/>
      <c r="F510" s="54"/>
      <c r="G510" s="54"/>
      <c r="H510" s="55"/>
      <c r="K510" s="46"/>
    </row>
    <row r="511" spans="2:11" ht="15.75" thickBot="1" x14ac:dyDescent="0.3">
      <c r="B511" s="47" t="s">
        <v>38</v>
      </c>
      <c r="C511" s="56" t="s">
        <v>39</v>
      </c>
      <c r="D511" s="57" t="s">
        <v>40</v>
      </c>
      <c r="E511" s="58"/>
      <c r="F511" s="58"/>
      <c r="G511" s="59"/>
      <c r="H511" s="60">
        <f>1-F507</f>
        <v>0.11502966469452425</v>
      </c>
      <c r="K511" s="46"/>
    </row>
    <row r="512" spans="2:11" ht="13.5" thickTop="1" x14ac:dyDescent="0.2"/>
    <row r="514" spans="2:9" ht="13.5" thickBot="1" x14ac:dyDescent="0.25"/>
    <row r="515" spans="2:9" s="65" customFormat="1" ht="21.75" thickTop="1" thickBot="1" x14ac:dyDescent="0.35">
      <c r="B515" s="61" t="s">
        <v>41</v>
      </c>
      <c r="C515" s="62"/>
      <c r="D515" s="62"/>
      <c r="E515" s="62"/>
      <c r="F515" s="63">
        <f>E611-E504</f>
        <v>4867.9000000000015</v>
      </c>
      <c r="G515" s="62"/>
      <c r="H515" s="64">
        <f>1-H507</f>
        <v>0.1169624506299235</v>
      </c>
    </row>
    <row r="516" spans="2:9" ht="13.5" thickTop="1" x14ac:dyDescent="0.2"/>
    <row r="517" spans="2:9" x14ac:dyDescent="0.2">
      <c r="B517" s="17"/>
      <c r="C517" s="17"/>
      <c r="D517" s="17"/>
      <c r="E517" s="17"/>
      <c r="F517" s="17"/>
      <c r="G517" s="17"/>
      <c r="H517" s="17"/>
      <c r="I517" s="17"/>
    </row>
    <row r="519" spans="2:9" ht="22.5" customHeight="1" x14ac:dyDescent="0.3">
      <c r="B519" s="1" t="s">
        <v>42</v>
      </c>
    </row>
    <row r="521" spans="2:9" x14ac:dyDescent="0.2">
      <c r="B521" s="2" t="s">
        <v>0</v>
      </c>
      <c r="C521" s="78">
        <v>5</v>
      </c>
    </row>
    <row r="522" spans="2:9" x14ac:dyDescent="0.2">
      <c r="B522" s="2"/>
      <c r="C522" s="68"/>
    </row>
    <row r="523" spans="2:9" x14ac:dyDescent="0.2">
      <c r="B523" s="5" t="s">
        <v>1</v>
      </c>
      <c r="C523" s="67">
        <v>42.65</v>
      </c>
    </row>
    <row r="524" spans="2:9" x14ac:dyDescent="0.2">
      <c r="B524" s="2"/>
      <c r="C524" s="68"/>
    </row>
    <row r="525" spans="2:9" x14ac:dyDescent="0.2">
      <c r="B525" s="7" t="s">
        <v>2</v>
      </c>
      <c r="C525" s="68"/>
    </row>
    <row r="526" spans="2:9" x14ac:dyDescent="0.2">
      <c r="B526" t="s">
        <v>3</v>
      </c>
      <c r="C526" s="68"/>
      <c r="E526" s="8">
        <v>1109.05</v>
      </c>
    </row>
    <row r="527" spans="2:9" x14ac:dyDescent="0.2">
      <c r="B527" t="s">
        <v>4</v>
      </c>
      <c r="C527" s="68"/>
      <c r="E527" s="8">
        <f>C521*C523</f>
        <v>213.25</v>
      </c>
    </row>
    <row r="528" spans="2:9" x14ac:dyDescent="0.2">
      <c r="B528" t="s">
        <v>5</v>
      </c>
      <c r="C528" s="68"/>
      <c r="E528" s="8">
        <v>582.91999999999996</v>
      </c>
    </row>
    <row r="529" spans="2:5" x14ac:dyDescent="0.2">
      <c r="B529" t="s">
        <v>6</v>
      </c>
      <c r="C529" s="68"/>
      <c r="E529" s="8">
        <v>328.89</v>
      </c>
    </row>
    <row r="530" spans="2:5" x14ac:dyDescent="0.2">
      <c r="B530" t="s">
        <v>7</v>
      </c>
      <c r="C530" s="68"/>
      <c r="E530" s="8">
        <v>280.72000000000003</v>
      </c>
    </row>
    <row r="531" spans="2:5" x14ac:dyDescent="0.2">
      <c r="B531" t="s">
        <v>8</v>
      </c>
      <c r="C531" s="68"/>
      <c r="E531" s="8">
        <v>21.6</v>
      </c>
    </row>
    <row r="532" spans="2:5" x14ac:dyDescent="0.2">
      <c r="B532" t="s">
        <v>9</v>
      </c>
      <c r="C532" s="68"/>
      <c r="E532" s="8">
        <v>358.82</v>
      </c>
    </row>
    <row r="533" spans="2:5" ht="14.25" x14ac:dyDescent="0.2">
      <c r="B533" s="9"/>
      <c r="C533" s="68"/>
      <c r="E533" s="10">
        <f>SUM(E526:E532)</f>
        <v>2895.25</v>
      </c>
    </row>
    <row r="534" spans="2:5" x14ac:dyDescent="0.2">
      <c r="C534" s="68"/>
    </row>
    <row r="535" spans="2:5" x14ac:dyDescent="0.2">
      <c r="B535" s="7" t="s">
        <v>10</v>
      </c>
      <c r="C535" s="68"/>
    </row>
    <row r="536" spans="2:5" x14ac:dyDescent="0.2">
      <c r="B536" s="11" t="s">
        <v>11</v>
      </c>
      <c r="C536" s="69">
        <v>26.31</v>
      </c>
    </row>
    <row r="538" spans="2:5" x14ac:dyDescent="0.2">
      <c r="B538" t="s">
        <v>3</v>
      </c>
      <c r="E538" s="8">
        <v>684.36</v>
      </c>
    </row>
    <row r="539" spans="2:5" x14ac:dyDescent="0.2">
      <c r="B539" t="s">
        <v>4</v>
      </c>
      <c r="E539" s="8">
        <f>C521*C536</f>
        <v>131.54999999999998</v>
      </c>
    </row>
    <row r="540" spans="2:5" x14ac:dyDescent="0.2">
      <c r="B540" t="s">
        <v>5</v>
      </c>
      <c r="E540" s="8">
        <v>582.91999999999996</v>
      </c>
    </row>
    <row r="541" spans="2:5" x14ac:dyDescent="0.2">
      <c r="B541" t="s">
        <v>6</v>
      </c>
      <c r="E541" s="8">
        <v>328.89</v>
      </c>
    </row>
    <row r="542" spans="2:5" x14ac:dyDescent="0.2">
      <c r="B542" t="s">
        <v>7</v>
      </c>
      <c r="E542" s="8">
        <v>280.72000000000003</v>
      </c>
    </row>
    <row r="543" spans="2:5" ht="14.25" x14ac:dyDescent="0.2">
      <c r="B543" s="9"/>
      <c r="E543" s="13">
        <f>SUM(E538:E542)</f>
        <v>2008.4399999999998</v>
      </c>
    </row>
    <row r="545" spans="2:5" x14ac:dyDescent="0.2">
      <c r="B545" s="14" t="s">
        <v>12</v>
      </c>
    </row>
    <row r="546" spans="2:5" x14ac:dyDescent="0.2">
      <c r="B546" t="s">
        <v>13</v>
      </c>
      <c r="E546" s="8">
        <v>38.44</v>
      </c>
    </row>
    <row r="547" spans="2:5" x14ac:dyDescent="0.2">
      <c r="B547" t="s">
        <v>14</v>
      </c>
      <c r="E547" s="8">
        <v>92.14</v>
      </c>
    </row>
    <row r="548" spans="2:5" x14ac:dyDescent="0.2">
      <c r="B548" t="s">
        <v>15</v>
      </c>
      <c r="E548" s="8">
        <v>96.13</v>
      </c>
    </row>
    <row r="549" spans="2:5" x14ac:dyDescent="0.2">
      <c r="B549" t="s">
        <v>16</v>
      </c>
      <c r="E549" s="8">
        <v>131.66</v>
      </c>
    </row>
    <row r="551" spans="2:5" x14ac:dyDescent="0.2">
      <c r="B551" s="14" t="s">
        <v>17</v>
      </c>
    </row>
    <row r="552" spans="2:5" x14ac:dyDescent="0.2">
      <c r="B552" t="s">
        <v>18</v>
      </c>
      <c r="E552" s="8">
        <v>56.25</v>
      </c>
    </row>
    <row r="553" spans="2:5" x14ac:dyDescent="0.2">
      <c r="B553" t="s">
        <v>19</v>
      </c>
      <c r="E553" s="8">
        <v>18.77</v>
      </c>
    </row>
    <row r="554" spans="2:5" x14ac:dyDescent="0.2">
      <c r="B554" t="s">
        <v>20</v>
      </c>
      <c r="E554" s="8">
        <v>70.31</v>
      </c>
    </row>
    <row r="555" spans="2:5" x14ac:dyDescent="0.2">
      <c r="B555" t="s">
        <v>21</v>
      </c>
      <c r="E555" s="8">
        <v>23.46</v>
      </c>
    </row>
    <row r="556" spans="2:5" ht="13.5" thickBot="1" x14ac:dyDescent="0.25"/>
    <row r="557" spans="2:5" ht="16.5" thickTop="1" thickBot="1" x14ac:dyDescent="0.3">
      <c r="B557" s="5" t="s">
        <v>43</v>
      </c>
      <c r="E557" s="15">
        <f>12*E533+2*E543</f>
        <v>38759.879999999997</v>
      </c>
    </row>
    <row r="558" spans="2:5" ht="23.25" thickTop="1" x14ac:dyDescent="0.2">
      <c r="B558" s="16" t="s">
        <v>23</v>
      </c>
    </row>
    <row r="560" spans="2:5" ht="13.5" thickBot="1" x14ac:dyDescent="0.25"/>
    <row r="561" spans="2:9" ht="16.5" thickTop="1" thickBot="1" x14ac:dyDescent="0.3">
      <c r="B561" s="11" t="s">
        <v>44</v>
      </c>
      <c r="C561" s="11"/>
      <c r="E561" s="45">
        <f>E616-E557</f>
        <v>1223.1700000000055</v>
      </c>
    </row>
    <row r="562" spans="2:9" ht="52.5" customHeight="1" thickTop="1" x14ac:dyDescent="0.2">
      <c r="B562" s="16" t="s">
        <v>45</v>
      </c>
    </row>
    <row r="565" spans="2:9" x14ac:dyDescent="0.2">
      <c r="B565" s="17"/>
      <c r="C565" s="17"/>
      <c r="D565" s="17"/>
      <c r="E565" s="17"/>
      <c r="F565" s="17"/>
      <c r="G565" s="17"/>
      <c r="H565" s="17"/>
      <c r="I565" s="17"/>
    </row>
    <row r="567" spans="2:9" ht="22.5" customHeight="1" x14ac:dyDescent="0.3">
      <c r="B567" s="1" t="s">
        <v>46</v>
      </c>
    </row>
    <row r="569" spans="2:9" x14ac:dyDescent="0.2">
      <c r="B569" s="2" t="s">
        <v>0</v>
      </c>
      <c r="C569" s="79">
        <v>5</v>
      </c>
    </row>
    <row r="570" spans="2:9" x14ac:dyDescent="0.2">
      <c r="B570" s="2"/>
      <c r="C570" s="68"/>
    </row>
    <row r="571" spans="2:9" x14ac:dyDescent="0.2">
      <c r="B571" s="5" t="s">
        <v>47</v>
      </c>
      <c r="C571" s="67">
        <v>44.65</v>
      </c>
    </row>
    <row r="572" spans="2:9" x14ac:dyDescent="0.2">
      <c r="B572" s="2"/>
      <c r="C572" s="68"/>
    </row>
    <row r="573" spans="2:9" x14ac:dyDescent="0.2">
      <c r="B573" s="11" t="s">
        <v>48</v>
      </c>
      <c r="C573" s="69">
        <v>42.65</v>
      </c>
    </row>
    <row r="575" spans="2:9" s="20" customFormat="1" x14ac:dyDescent="0.2">
      <c r="E575" s="21" t="s">
        <v>49</v>
      </c>
      <c r="F575" s="22" t="s">
        <v>50</v>
      </c>
      <c r="H575" s="22" t="s">
        <v>51</v>
      </c>
      <c r="I575" s="22" t="s">
        <v>52</v>
      </c>
    </row>
    <row r="576" spans="2:9" x14ac:dyDescent="0.2">
      <c r="B576" t="s">
        <v>3</v>
      </c>
      <c r="E576" s="8">
        <v>1161.3</v>
      </c>
      <c r="F576" s="8">
        <v>1109.05</v>
      </c>
      <c r="G576" s="24">
        <f t="shared" ref="G576:G582" si="0">F576/E576</f>
        <v>0.95500731938344963</v>
      </c>
      <c r="H576" s="25">
        <f t="shared" ref="H576:H582" si="1">1-G576</f>
        <v>4.4992680616550373E-2</v>
      </c>
      <c r="I576" s="26">
        <f t="shared" ref="I576:I583" si="2">E576-F576</f>
        <v>52.25</v>
      </c>
    </row>
    <row r="577" spans="2:9" x14ac:dyDescent="0.2">
      <c r="B577" t="s">
        <v>4</v>
      </c>
      <c r="E577" s="8">
        <f>C571*C569</f>
        <v>223.25</v>
      </c>
      <c r="F577" s="8">
        <f>C569*C573</f>
        <v>213.25</v>
      </c>
      <c r="G577" s="24">
        <f t="shared" si="0"/>
        <v>0.95520716685330342</v>
      </c>
      <c r="H577" s="25">
        <f t="shared" si="1"/>
        <v>4.4792833146696576E-2</v>
      </c>
      <c r="I577" s="26">
        <f t="shared" si="2"/>
        <v>10</v>
      </c>
    </row>
    <row r="578" spans="2:9" x14ac:dyDescent="0.2">
      <c r="B578" t="s">
        <v>5</v>
      </c>
      <c r="E578" s="8">
        <v>613.6</v>
      </c>
      <c r="F578" s="8">
        <v>582.91999999999996</v>
      </c>
      <c r="G578" s="24">
        <f t="shared" si="0"/>
        <v>0.94999999999999984</v>
      </c>
      <c r="H578" s="25">
        <f t="shared" si="1"/>
        <v>5.0000000000000155E-2</v>
      </c>
      <c r="I578" s="26">
        <f t="shared" si="2"/>
        <v>30.680000000000064</v>
      </c>
    </row>
    <row r="579" spans="2:9" x14ac:dyDescent="0.2">
      <c r="B579" t="s">
        <v>6</v>
      </c>
      <c r="E579" s="8">
        <v>342.59</v>
      </c>
      <c r="F579" s="8">
        <v>328.89</v>
      </c>
      <c r="G579" s="24">
        <f t="shared" si="0"/>
        <v>0.96001050818762956</v>
      </c>
      <c r="H579" s="25">
        <f t="shared" si="1"/>
        <v>3.9989491812370437E-2</v>
      </c>
      <c r="I579" s="26">
        <f t="shared" si="2"/>
        <v>13.699999999999989</v>
      </c>
    </row>
    <row r="580" spans="2:9" x14ac:dyDescent="0.2">
      <c r="B580" t="s">
        <v>7</v>
      </c>
      <c r="E580" s="8">
        <v>292.41000000000003</v>
      </c>
      <c r="F580" s="8">
        <v>280.72000000000003</v>
      </c>
      <c r="G580" s="24">
        <f t="shared" si="0"/>
        <v>0.96002188707636538</v>
      </c>
      <c r="H580" s="25">
        <f t="shared" si="1"/>
        <v>3.9978112923634623E-2</v>
      </c>
      <c r="I580" s="26">
        <f t="shared" si="2"/>
        <v>11.689999999999998</v>
      </c>
    </row>
    <row r="581" spans="2:9" x14ac:dyDescent="0.2">
      <c r="B581" t="s">
        <v>8</v>
      </c>
      <c r="E581" s="8">
        <v>22.5</v>
      </c>
      <c r="F581" s="8">
        <v>21.6</v>
      </c>
      <c r="G581" s="24">
        <f t="shared" si="0"/>
        <v>0.96000000000000008</v>
      </c>
      <c r="H581" s="25">
        <f t="shared" si="1"/>
        <v>3.9999999999999925E-2</v>
      </c>
      <c r="I581" s="26">
        <f t="shared" si="2"/>
        <v>0.89999999999999858</v>
      </c>
    </row>
    <row r="582" spans="2:9" x14ac:dyDescent="0.2">
      <c r="B582" t="s">
        <v>9</v>
      </c>
      <c r="E582" s="8">
        <v>373.77</v>
      </c>
      <c r="F582" s="8">
        <v>358.82</v>
      </c>
      <c r="G582" s="24">
        <f t="shared" si="0"/>
        <v>0.96000214035369347</v>
      </c>
      <c r="H582" s="25">
        <f t="shared" si="1"/>
        <v>3.9997859646306533E-2</v>
      </c>
      <c r="I582" s="26">
        <f t="shared" si="2"/>
        <v>14.949999999999989</v>
      </c>
    </row>
    <row r="583" spans="2:9" s="9" customFormat="1" ht="15" x14ac:dyDescent="0.25">
      <c r="E583" s="28">
        <f>SUM(E576:E582)</f>
        <v>3029.42</v>
      </c>
      <c r="F583" s="28">
        <f>SUM(F576:F582)</f>
        <v>2895.25</v>
      </c>
      <c r="G583" s="29"/>
      <c r="H583" s="30"/>
      <c r="I583" s="30">
        <f t="shared" si="2"/>
        <v>134.17000000000007</v>
      </c>
    </row>
    <row r="584" spans="2:9" x14ac:dyDescent="0.2">
      <c r="E584" s="13"/>
      <c r="F584" s="13"/>
      <c r="G584" s="66"/>
      <c r="H584" s="74"/>
    </row>
    <row r="585" spans="2:9" x14ac:dyDescent="0.2">
      <c r="B585" s="5" t="s">
        <v>53</v>
      </c>
      <c r="C585" s="67">
        <v>44.65</v>
      </c>
      <c r="D585" s="5"/>
      <c r="E585" s="5" t="s">
        <v>54</v>
      </c>
      <c r="F585" s="67">
        <v>1161.3</v>
      </c>
    </row>
    <row r="586" spans="2:9" x14ac:dyDescent="0.2">
      <c r="C586" s="68"/>
      <c r="F586" s="68"/>
    </row>
    <row r="587" spans="2:9" x14ac:dyDescent="0.2">
      <c r="B587" s="11" t="s">
        <v>55</v>
      </c>
      <c r="C587" s="69">
        <v>23.98</v>
      </c>
      <c r="D587" s="11"/>
      <c r="E587" s="11" t="s">
        <v>56</v>
      </c>
      <c r="F587" s="69">
        <v>623.62</v>
      </c>
    </row>
    <row r="589" spans="2:9" s="20" customFormat="1" x14ac:dyDescent="0.2">
      <c r="C589"/>
      <c r="E589" s="32" t="s">
        <v>57</v>
      </c>
      <c r="F589" s="22" t="s">
        <v>58</v>
      </c>
      <c r="G589" s="22"/>
      <c r="H589" s="22" t="s">
        <v>51</v>
      </c>
      <c r="I589" s="22" t="s">
        <v>52</v>
      </c>
    </row>
    <row r="590" spans="2:9" x14ac:dyDescent="0.2">
      <c r="B590" t="s">
        <v>3</v>
      </c>
      <c r="E590" s="8">
        <v>1161.3</v>
      </c>
      <c r="F590" s="8">
        <v>623.62</v>
      </c>
      <c r="G590">
        <f>F590/E590</f>
        <v>0.53700163609747698</v>
      </c>
      <c r="H590" s="25">
        <f>1-G590</f>
        <v>0.46299836390252302</v>
      </c>
      <c r="I590" s="26">
        <f t="shared" ref="I590:I595" si="3">E590-F590</f>
        <v>537.67999999999995</v>
      </c>
    </row>
    <row r="591" spans="2:9" x14ac:dyDescent="0.2">
      <c r="B591" t="s">
        <v>4</v>
      </c>
      <c r="E591" s="8">
        <f>C569*C585</f>
        <v>223.25</v>
      </c>
      <c r="F591" s="8">
        <f>C569*C587</f>
        <v>119.9</v>
      </c>
      <c r="G591">
        <f>F591/E591</f>
        <v>0.53706606942889146</v>
      </c>
      <c r="H591" s="25">
        <f>1-G591</f>
        <v>0.46293393057110854</v>
      </c>
      <c r="I591" s="26">
        <f t="shared" si="3"/>
        <v>103.35</v>
      </c>
    </row>
    <row r="592" spans="2:9" x14ac:dyDescent="0.2">
      <c r="B592" t="s">
        <v>5</v>
      </c>
      <c r="E592" s="8">
        <v>613.6</v>
      </c>
      <c r="F592" s="8">
        <v>582.91999999999996</v>
      </c>
      <c r="G592">
        <f>F592/E592</f>
        <v>0.94999999999999984</v>
      </c>
      <c r="H592" s="25">
        <f>1-G592</f>
        <v>5.0000000000000155E-2</v>
      </c>
      <c r="I592" s="26">
        <f t="shared" si="3"/>
        <v>30.680000000000064</v>
      </c>
    </row>
    <row r="593" spans="2:9" ht="14.25" x14ac:dyDescent="0.2">
      <c r="B593" t="s">
        <v>6</v>
      </c>
      <c r="C593" s="9"/>
      <c r="E593" s="8">
        <v>342.59</v>
      </c>
      <c r="F593" s="8">
        <v>328.89</v>
      </c>
      <c r="G593">
        <f>F593/E593</f>
        <v>0.96001050818762956</v>
      </c>
      <c r="H593" s="25">
        <f>1-G593</f>
        <v>3.9989491812370437E-2</v>
      </c>
      <c r="I593" s="26">
        <f t="shared" si="3"/>
        <v>13.699999999999989</v>
      </c>
    </row>
    <row r="594" spans="2:9" x14ac:dyDescent="0.2">
      <c r="B594" t="s">
        <v>7</v>
      </c>
      <c r="E594" s="8">
        <v>292.41000000000003</v>
      </c>
      <c r="F594" s="8">
        <v>280.72000000000003</v>
      </c>
      <c r="G594">
        <f>F594/E594</f>
        <v>0.96002188707636538</v>
      </c>
      <c r="H594" s="25">
        <f>1-G594</f>
        <v>3.9978112923634623E-2</v>
      </c>
      <c r="I594" s="26">
        <f t="shared" si="3"/>
        <v>11.689999999999998</v>
      </c>
    </row>
    <row r="595" spans="2:9" s="9" customFormat="1" ht="15" x14ac:dyDescent="0.25">
      <c r="C595"/>
      <c r="E595" s="28">
        <f>SUM(E590:E594)</f>
        <v>2633.15</v>
      </c>
      <c r="F595" s="28">
        <f>SUM(F590:F594)</f>
        <v>1936.05</v>
      </c>
      <c r="I595" s="30">
        <f t="shared" si="3"/>
        <v>697.10000000000014</v>
      </c>
    </row>
    <row r="598" spans="2:9" s="20" customFormat="1" x14ac:dyDescent="0.2">
      <c r="B598" s="14" t="s">
        <v>12</v>
      </c>
      <c r="C598"/>
      <c r="E598" s="32" t="s">
        <v>49</v>
      </c>
      <c r="F598" s="22" t="s">
        <v>59</v>
      </c>
      <c r="G598" s="22"/>
      <c r="H598" s="22" t="s">
        <v>51</v>
      </c>
      <c r="I598" s="22" t="s">
        <v>52</v>
      </c>
    </row>
    <row r="599" spans="2:9" x14ac:dyDescent="0.2">
      <c r="B599" t="s">
        <v>13</v>
      </c>
      <c r="E599" s="8">
        <v>40.04</v>
      </c>
      <c r="F599" s="8">
        <v>38.44</v>
      </c>
      <c r="G599" s="36">
        <f>F599/E599</f>
        <v>0.96003996003995995</v>
      </c>
      <c r="H599" s="25">
        <f>1-G599</f>
        <v>3.996003996004005E-2</v>
      </c>
      <c r="I599" s="26">
        <f>E599-F599</f>
        <v>1.6000000000000014</v>
      </c>
    </row>
    <row r="600" spans="2:9" x14ac:dyDescent="0.2">
      <c r="B600" t="s">
        <v>14</v>
      </c>
      <c r="E600" s="8">
        <v>95.97</v>
      </c>
      <c r="F600" s="8">
        <v>92.14</v>
      </c>
      <c r="G600" s="36">
        <f>F600/E600</f>
        <v>0.96009169532145466</v>
      </c>
      <c r="H600" s="25">
        <f>1-G600</f>
        <v>3.9908304678545337E-2</v>
      </c>
      <c r="I600" s="26">
        <f>E600-F600</f>
        <v>3.8299999999999983</v>
      </c>
    </row>
    <row r="601" spans="2:9" x14ac:dyDescent="0.2">
      <c r="B601" t="s">
        <v>15</v>
      </c>
      <c r="E601" s="8">
        <v>100.13</v>
      </c>
      <c r="F601" s="8">
        <v>96.13</v>
      </c>
      <c r="G601" s="36">
        <f>F601/E601</f>
        <v>0.96005193248776588</v>
      </c>
      <c r="H601" s="25">
        <f>1-G601</f>
        <v>3.994806751223412E-2</v>
      </c>
      <c r="I601" s="26">
        <f>E601-F601</f>
        <v>4</v>
      </c>
    </row>
    <row r="602" spans="2:9" x14ac:dyDescent="0.2">
      <c r="B602" t="s">
        <v>16</v>
      </c>
      <c r="E602" s="8">
        <v>137.13999999999999</v>
      </c>
      <c r="F602" s="8">
        <v>131.66</v>
      </c>
      <c r="G602" s="36">
        <f>F602/E602</f>
        <v>0.96004083418404562</v>
      </c>
      <c r="H602" s="25">
        <f>1-G602</f>
        <v>3.9959165815954378E-2</v>
      </c>
      <c r="I602" s="26">
        <f>E602-F602</f>
        <v>5.4799999999999898</v>
      </c>
    </row>
    <row r="604" spans="2:9" s="20" customFormat="1" x14ac:dyDescent="0.2">
      <c r="B604" s="14" t="s">
        <v>17</v>
      </c>
      <c r="C604"/>
      <c r="E604" s="32" t="s">
        <v>49</v>
      </c>
      <c r="F604" s="22" t="s">
        <v>59</v>
      </c>
      <c r="G604" s="22"/>
      <c r="H604" s="22" t="s">
        <v>51</v>
      </c>
      <c r="I604" s="22" t="s">
        <v>52</v>
      </c>
    </row>
    <row r="605" spans="2:9" x14ac:dyDescent="0.2">
      <c r="B605" t="s">
        <v>18</v>
      </c>
      <c r="E605" s="8">
        <v>58.59</v>
      </c>
      <c r="F605" s="8">
        <v>56.25</v>
      </c>
      <c r="G605">
        <f>F605/E605</f>
        <v>0.96006144393241166</v>
      </c>
      <c r="H605" s="25">
        <f>1-G605</f>
        <v>3.9938556067588338E-2</v>
      </c>
      <c r="I605" s="26">
        <f>E605-F605</f>
        <v>2.3400000000000034</v>
      </c>
    </row>
    <row r="606" spans="2:9" x14ac:dyDescent="0.2">
      <c r="B606" t="s">
        <v>19</v>
      </c>
      <c r="E606" s="8">
        <v>19.55</v>
      </c>
      <c r="F606" s="8">
        <v>18.77</v>
      </c>
      <c r="G606">
        <f>F606/E606</f>
        <v>0.96010230179028122</v>
      </c>
      <c r="H606" s="25">
        <f>1-G606</f>
        <v>3.9897698209718779E-2</v>
      </c>
      <c r="I606" s="26">
        <f>E606-F606</f>
        <v>0.78000000000000114</v>
      </c>
    </row>
    <row r="607" spans="2:9" x14ac:dyDescent="0.2">
      <c r="B607" t="s">
        <v>20</v>
      </c>
      <c r="E607" s="8">
        <v>73.23</v>
      </c>
      <c r="F607" s="8">
        <v>70.31</v>
      </c>
      <c r="G607">
        <f>F607/E607</f>
        <v>0.96012563157176023</v>
      </c>
      <c r="H607" s="25">
        <f>1-G607</f>
        <v>3.987436842823977E-2</v>
      </c>
      <c r="I607" s="26">
        <f>E607-F607</f>
        <v>2.9200000000000017</v>
      </c>
    </row>
    <row r="608" spans="2:9" x14ac:dyDescent="0.2">
      <c r="B608" t="s">
        <v>21</v>
      </c>
      <c r="E608" s="8">
        <v>24.43</v>
      </c>
      <c r="F608" s="37">
        <v>23.46</v>
      </c>
      <c r="G608">
        <f>F608/E608</f>
        <v>0.9602947196070406</v>
      </c>
      <c r="H608" s="25">
        <f>1-G608</f>
        <v>3.9705280392959397E-2</v>
      </c>
      <c r="I608" s="26">
        <f>E608-F608</f>
        <v>0.96999999999999886</v>
      </c>
    </row>
    <row r="609" spans="2:9" x14ac:dyDescent="0.2">
      <c r="E609" s="8"/>
      <c r="F609" s="37"/>
      <c r="H609" s="25"/>
      <c r="I609" s="26"/>
    </row>
    <row r="610" spans="2:9" ht="13.5" thickBot="1" x14ac:dyDescent="0.25"/>
    <row r="611" spans="2:9" ht="16.5" thickTop="1" thickBot="1" x14ac:dyDescent="0.3">
      <c r="B611" s="5" t="s">
        <v>60</v>
      </c>
      <c r="E611" s="15">
        <f>12*E583+2*E595</f>
        <v>41619.340000000004</v>
      </c>
    </row>
    <row r="612" spans="2:9" ht="24" thickTop="1" thickBot="1" x14ac:dyDescent="0.25">
      <c r="B612" s="16" t="s">
        <v>23</v>
      </c>
      <c r="E612" s="70"/>
    </row>
    <row r="613" spans="2:9" ht="13.5" thickTop="1" x14ac:dyDescent="0.2">
      <c r="E613" s="70"/>
      <c r="F613" s="39" t="s">
        <v>31</v>
      </c>
      <c r="G613" s="71">
        <f>E616/E611</f>
        <v>0.96068438375043907</v>
      </c>
      <c r="H613" s="41" t="s">
        <v>32</v>
      </c>
    </row>
    <row r="614" spans="2:9" ht="13.5" thickBot="1" x14ac:dyDescent="0.25">
      <c r="E614" s="70"/>
      <c r="F614" s="42">
        <f>E611-E616</f>
        <v>1636.2900000000009</v>
      </c>
      <c r="G614" s="72"/>
      <c r="H614" s="44">
        <f>1-G613</f>
        <v>3.9315616249560925E-2</v>
      </c>
    </row>
    <row r="615" spans="2:9" ht="14.25" thickTop="1" thickBot="1" x14ac:dyDescent="0.25">
      <c r="E615" s="70"/>
    </row>
    <row r="616" spans="2:9" ht="16.5" thickTop="1" thickBot="1" x14ac:dyDescent="0.3">
      <c r="B616" s="11" t="s">
        <v>61</v>
      </c>
      <c r="C616" s="11"/>
      <c r="D616" s="11"/>
      <c r="E616" s="45">
        <f>5*E583+7*F583+E595+F595</f>
        <v>39983.050000000003</v>
      </c>
    </row>
    <row r="617" spans="2:9" ht="23.25" thickTop="1" x14ac:dyDescent="0.2">
      <c r="B617" s="16" t="s">
        <v>23</v>
      </c>
    </row>
  </sheetData>
  <dataValidations disablePrompts="1" count="1">
    <dataValidation type="list" allowBlank="1" showInputMessage="1" showErrorMessage="1" sqref="F463">
      <formula1>VACACIONES</formula1>
    </dataValidation>
  </dataValidations>
  <pageMargins left="0.78740157480314965" right="0.78740157480314965" top="0.98425196850393704" bottom="0.98425196850393704" header="0" footer="0"/>
  <pageSetup paperSize="9" scale="58" orientation="landscape" r:id="rId1"/>
  <headerFooter alignWithMargins="0"/>
  <rowBreaks count="2" manualBreakCount="2">
    <brk id="516" max="16383" man="1"/>
    <brk id="56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21"/>
  </sheetPr>
  <dimension ref="A1:K616"/>
  <sheetViews>
    <sheetView tabSelected="1" topLeftCell="A31" zoomScaleNormal="100" workbookViewId="0">
      <selection activeCell="B46" sqref="B46"/>
    </sheetView>
  </sheetViews>
  <sheetFormatPr baseColWidth="10" defaultRowHeight="12.75" x14ac:dyDescent="0.2"/>
  <cols>
    <col min="2" max="2" width="33.42578125" bestFit="1" customWidth="1"/>
    <col min="4" max="4" width="13.7109375" customWidth="1"/>
    <col min="5" max="5" width="29.42578125" bestFit="1" customWidth="1"/>
    <col min="6" max="6" width="23.42578125" customWidth="1"/>
    <col min="7" max="7" width="13.140625" hidden="1" customWidth="1"/>
    <col min="8" max="8" width="14.28515625" bestFit="1" customWidth="1"/>
    <col min="9" max="9" width="11.5703125" bestFit="1" customWidth="1"/>
    <col min="11" max="11" width="12" bestFit="1" customWidth="1"/>
  </cols>
  <sheetData>
    <row r="1" spans="1:6" ht="20.25" x14ac:dyDescent="0.3">
      <c r="A1" s="94"/>
      <c r="B1" s="1" t="s">
        <v>91</v>
      </c>
    </row>
    <row r="3" spans="1:6" x14ac:dyDescent="0.2">
      <c r="B3" s="2" t="s">
        <v>82</v>
      </c>
      <c r="C3" s="78">
        <v>0</v>
      </c>
    </row>
    <row r="4" spans="1:6" x14ac:dyDescent="0.2">
      <c r="B4" s="2"/>
      <c r="C4" s="68"/>
    </row>
    <row r="5" spans="1:6" x14ac:dyDescent="0.2">
      <c r="B5" s="5" t="s">
        <v>83</v>
      </c>
      <c r="C5" s="95">
        <v>0</v>
      </c>
      <c r="D5" s="85"/>
      <c r="E5" s="91"/>
      <c r="F5" s="91"/>
    </row>
    <row r="6" spans="1:6" x14ac:dyDescent="0.2">
      <c r="B6" s="5"/>
      <c r="C6" s="67"/>
      <c r="D6" s="85"/>
      <c r="E6" s="91"/>
      <c r="F6" s="91"/>
    </row>
    <row r="7" spans="1:6" x14ac:dyDescent="0.2">
      <c r="B7" s="5" t="s">
        <v>1</v>
      </c>
      <c r="C7" s="67">
        <v>49.59</v>
      </c>
      <c r="D7" s="85"/>
      <c r="E7" s="91"/>
      <c r="F7" s="91"/>
    </row>
    <row r="8" spans="1:6" x14ac:dyDescent="0.2">
      <c r="B8" s="5"/>
      <c r="C8" s="67"/>
      <c r="D8" s="85"/>
      <c r="E8" s="91"/>
      <c r="F8" s="91"/>
    </row>
    <row r="9" spans="1:6" x14ac:dyDescent="0.2">
      <c r="B9" s="5" t="s">
        <v>84</v>
      </c>
      <c r="C9" s="67">
        <v>187.06</v>
      </c>
      <c r="D9" s="85"/>
      <c r="E9" s="91"/>
      <c r="F9" s="91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677.15</v>
      </c>
      <c r="F14" s="8"/>
    </row>
    <row r="15" spans="1:6" x14ac:dyDescent="0.2">
      <c r="B15" t="s">
        <v>6</v>
      </c>
      <c r="E15" s="8">
        <v>393.35</v>
      </c>
      <c r="F15" s="8"/>
    </row>
    <row r="16" spans="1:6" x14ac:dyDescent="0.2">
      <c r="B16" t="s">
        <v>7</v>
      </c>
      <c r="E16" s="8">
        <v>458.19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85</v>
      </c>
      <c r="E19" s="8">
        <f>C5*C9</f>
        <v>0</v>
      </c>
      <c r="F19" s="8"/>
    </row>
    <row r="20" spans="2:6" ht="15" x14ac:dyDescent="0.25">
      <c r="B20" s="9"/>
      <c r="E20" s="96">
        <f>SUM(E12:E19)</f>
        <v>3258.94</v>
      </c>
      <c r="F20" s="96"/>
    </row>
    <row r="22" spans="2:6" x14ac:dyDescent="0.2">
      <c r="B22" s="7" t="s">
        <v>10</v>
      </c>
    </row>
    <row r="23" spans="2:6" x14ac:dyDescent="0.2">
      <c r="B23" s="11" t="s">
        <v>11</v>
      </c>
      <c r="C23" s="69">
        <v>29.86</v>
      </c>
      <c r="D23" s="86"/>
    </row>
    <row r="24" spans="2:6" x14ac:dyDescent="0.2">
      <c r="B24" s="20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677.15</v>
      </c>
      <c r="F27" s="8"/>
    </row>
    <row r="28" spans="2:6" x14ac:dyDescent="0.2">
      <c r="B28" t="s">
        <v>6</v>
      </c>
      <c r="E28" s="8">
        <v>393.35</v>
      </c>
      <c r="F28" s="8"/>
    </row>
    <row r="29" spans="2:6" x14ac:dyDescent="0.2">
      <c r="B29" t="s">
        <v>7</v>
      </c>
      <c r="E29" s="8">
        <v>458.19</v>
      </c>
      <c r="F29" s="8"/>
    </row>
    <row r="30" spans="2:6" x14ac:dyDescent="0.2">
      <c r="B30" t="s">
        <v>86</v>
      </c>
      <c r="E30" s="8">
        <f>C5*C9</f>
        <v>0</v>
      </c>
      <c r="F30" s="8"/>
    </row>
    <row r="31" spans="2:6" ht="15" x14ac:dyDescent="0.25">
      <c r="B31" s="9"/>
      <c r="E31" s="28">
        <f>SUM(E25:E29)</f>
        <v>2323.69</v>
      </c>
      <c r="F31" s="28"/>
    </row>
    <row r="33" spans="2:6" x14ac:dyDescent="0.2">
      <c r="B33" s="14" t="s">
        <v>12</v>
      </c>
    </row>
    <row r="34" spans="2:6" x14ac:dyDescent="0.2">
      <c r="B34" t="s">
        <v>13</v>
      </c>
      <c r="E34" s="8">
        <v>44.67</v>
      </c>
    </row>
    <row r="35" spans="2:6" x14ac:dyDescent="0.2">
      <c r="B35" t="s">
        <v>14</v>
      </c>
      <c r="E35" s="8">
        <v>107.07</v>
      </c>
    </row>
    <row r="36" spans="2:6" x14ac:dyDescent="0.2">
      <c r="B36" t="s">
        <v>15</v>
      </c>
      <c r="E36" s="8">
        <v>111.7</v>
      </c>
    </row>
    <row r="37" spans="2:6" x14ac:dyDescent="0.2">
      <c r="B37" t="s">
        <v>16</v>
      </c>
      <c r="E37" s="8">
        <v>152.97</v>
      </c>
    </row>
    <row r="39" spans="2:6" x14ac:dyDescent="0.2">
      <c r="B39" s="14" t="s">
        <v>17</v>
      </c>
    </row>
    <row r="40" spans="2:6" x14ac:dyDescent="0.2">
      <c r="B40" t="s">
        <v>18</v>
      </c>
      <c r="E40" s="8">
        <v>65.36</v>
      </c>
    </row>
    <row r="41" spans="2:6" x14ac:dyDescent="0.2">
      <c r="B41" t="s">
        <v>19</v>
      </c>
      <c r="E41" s="8">
        <v>21.81</v>
      </c>
    </row>
    <row r="42" spans="2:6" x14ac:dyDescent="0.2">
      <c r="B42" t="s">
        <v>20</v>
      </c>
      <c r="E42" s="8">
        <v>81.709999999999994</v>
      </c>
    </row>
    <row r="43" spans="2:6" x14ac:dyDescent="0.2">
      <c r="B43" t="s">
        <v>21</v>
      </c>
      <c r="E43" s="8">
        <v>27.27</v>
      </c>
    </row>
    <row r="45" spans="2:6" ht="13.5" thickBot="1" x14ac:dyDescent="0.25"/>
    <row r="46" spans="2:6" ht="16.5" thickTop="1" thickBot="1" x14ac:dyDescent="0.3">
      <c r="B46" s="5" t="s">
        <v>92</v>
      </c>
      <c r="E46" s="15">
        <f>12*E20+2*E31</f>
        <v>43754.659999999996</v>
      </c>
      <c r="F46" s="97"/>
    </row>
    <row r="47" spans="2:6" ht="23.25" thickTop="1" x14ac:dyDescent="0.2">
      <c r="B47" s="98" t="s">
        <v>88</v>
      </c>
    </row>
    <row r="49" spans="1:9" x14ac:dyDescent="0.2">
      <c r="B49" s="17"/>
      <c r="C49" s="17"/>
      <c r="D49" s="17"/>
      <c r="E49" s="17"/>
      <c r="F49" s="17"/>
      <c r="G49" s="17"/>
      <c r="H49" s="17"/>
      <c r="I49" s="17"/>
    </row>
    <row r="51" spans="1:9" ht="20.25" x14ac:dyDescent="0.3">
      <c r="A51" s="94"/>
      <c r="B51" s="1" t="s">
        <v>89</v>
      </c>
    </row>
    <row r="53" spans="1:9" x14ac:dyDescent="0.2">
      <c r="B53" s="2" t="s">
        <v>82</v>
      </c>
      <c r="C53" s="78">
        <v>0</v>
      </c>
    </row>
    <row r="54" spans="1:9" x14ac:dyDescent="0.2">
      <c r="B54" s="2"/>
      <c r="C54" s="68"/>
    </row>
    <row r="55" spans="1:9" x14ac:dyDescent="0.2">
      <c r="B55" s="5" t="s">
        <v>83</v>
      </c>
      <c r="C55" s="95">
        <v>0</v>
      </c>
      <c r="D55" s="85"/>
      <c r="E55" s="91"/>
      <c r="F55" s="91"/>
    </row>
    <row r="56" spans="1:9" x14ac:dyDescent="0.2">
      <c r="B56" s="5"/>
      <c r="C56" s="67"/>
      <c r="D56" s="85"/>
      <c r="E56" s="91"/>
      <c r="F56" s="91"/>
    </row>
    <row r="57" spans="1:9" x14ac:dyDescent="0.2">
      <c r="B57" s="5" t="s">
        <v>1</v>
      </c>
      <c r="C57" s="67">
        <v>48.38</v>
      </c>
      <c r="D57" s="85"/>
      <c r="E57" s="91"/>
      <c r="F57" s="91"/>
    </row>
    <row r="58" spans="1:9" x14ac:dyDescent="0.2">
      <c r="B58" s="5"/>
      <c r="C58" s="67"/>
      <c r="D58" s="85"/>
      <c r="E58" s="91"/>
      <c r="F58" s="91"/>
    </row>
    <row r="59" spans="1:9" x14ac:dyDescent="0.2">
      <c r="B59" s="5" t="s">
        <v>84</v>
      </c>
      <c r="C59" s="67">
        <v>182.5</v>
      </c>
      <c r="D59" s="85"/>
      <c r="E59" s="91"/>
      <c r="F59" s="91"/>
    </row>
    <row r="60" spans="1:9" x14ac:dyDescent="0.2">
      <c r="B60" s="2"/>
    </row>
    <row r="61" spans="1:9" x14ac:dyDescent="0.2">
      <c r="B61" s="7" t="s">
        <v>2</v>
      </c>
    </row>
    <row r="62" spans="1:9" x14ac:dyDescent="0.2">
      <c r="B62" t="s">
        <v>3</v>
      </c>
      <c r="E62" s="8">
        <v>1256.8900000000001</v>
      </c>
      <c r="F62" s="8"/>
    </row>
    <row r="63" spans="1:9" x14ac:dyDescent="0.2">
      <c r="B63" t="s">
        <v>4</v>
      </c>
      <c r="E63" s="8">
        <f>C53*C57</f>
        <v>0</v>
      </c>
      <c r="F63" s="8"/>
    </row>
    <row r="64" spans="1:9" x14ac:dyDescent="0.2">
      <c r="B64" t="s">
        <v>5</v>
      </c>
      <c r="E64" s="8">
        <v>660.63</v>
      </c>
      <c r="F64" s="8"/>
    </row>
    <row r="65" spans="2:6" x14ac:dyDescent="0.2">
      <c r="B65" t="s">
        <v>6</v>
      </c>
      <c r="E65" s="8">
        <v>383.76</v>
      </c>
      <c r="F65" s="8"/>
    </row>
    <row r="66" spans="2:6" x14ac:dyDescent="0.2">
      <c r="B66" t="s">
        <v>7</v>
      </c>
      <c r="E66" s="8">
        <v>447.01</v>
      </c>
      <c r="F66" s="8"/>
    </row>
    <row r="67" spans="2:6" x14ac:dyDescent="0.2">
      <c r="B67" t="s">
        <v>8</v>
      </c>
      <c r="E67" s="8">
        <v>24.5</v>
      </c>
      <c r="F67" s="8"/>
    </row>
    <row r="68" spans="2:6" x14ac:dyDescent="0.2">
      <c r="B68" t="s">
        <v>9</v>
      </c>
      <c r="E68" s="8">
        <v>406.66</v>
      </c>
      <c r="F68" s="8"/>
    </row>
    <row r="69" spans="2:6" x14ac:dyDescent="0.2">
      <c r="B69" t="s">
        <v>85</v>
      </c>
      <c r="E69" s="8">
        <f>C55*C59</f>
        <v>0</v>
      </c>
      <c r="F69" s="8"/>
    </row>
    <row r="70" spans="2:6" ht="15" x14ac:dyDescent="0.25">
      <c r="B70" s="9"/>
      <c r="E70" s="96">
        <f>SUM(E62:E69)</f>
        <v>3179.45</v>
      </c>
      <c r="F70" s="96"/>
    </row>
    <row r="72" spans="2:6" x14ac:dyDescent="0.2">
      <c r="B72" s="7" t="s">
        <v>10</v>
      </c>
    </row>
    <row r="73" spans="2:6" x14ac:dyDescent="0.2">
      <c r="B73" s="11" t="s">
        <v>11</v>
      </c>
      <c r="C73" s="69">
        <v>29.86</v>
      </c>
      <c r="D73" s="86"/>
    </row>
    <row r="74" spans="2:6" x14ac:dyDescent="0.2">
      <c r="B74" s="20"/>
    </row>
    <row r="75" spans="2:6" x14ac:dyDescent="0.2">
      <c r="B75" t="s">
        <v>3</v>
      </c>
      <c r="E75" s="8">
        <v>775.61</v>
      </c>
      <c r="F75" s="8"/>
    </row>
    <row r="76" spans="2:6" x14ac:dyDescent="0.2">
      <c r="B76" t="s">
        <v>4</v>
      </c>
      <c r="E76" s="8">
        <f>C53*C73</f>
        <v>0</v>
      </c>
      <c r="F76" s="8"/>
    </row>
    <row r="77" spans="2:6" x14ac:dyDescent="0.2">
      <c r="B77" t="s">
        <v>5</v>
      </c>
      <c r="E77" s="8">
        <v>660.63</v>
      </c>
      <c r="F77" s="8"/>
    </row>
    <row r="78" spans="2:6" x14ac:dyDescent="0.2">
      <c r="B78" t="s">
        <v>6</v>
      </c>
      <c r="E78" s="8">
        <v>383.76</v>
      </c>
      <c r="F78" s="8"/>
    </row>
    <row r="79" spans="2:6" x14ac:dyDescent="0.2">
      <c r="B79" t="s">
        <v>7</v>
      </c>
      <c r="E79" s="8">
        <v>447.01</v>
      </c>
      <c r="F79" s="8"/>
    </row>
    <row r="80" spans="2:6" x14ac:dyDescent="0.2">
      <c r="B80" t="s">
        <v>86</v>
      </c>
      <c r="E80" s="8">
        <f>C55*C59</f>
        <v>0</v>
      </c>
      <c r="F80" s="8"/>
    </row>
    <row r="81" spans="2:6" ht="15" x14ac:dyDescent="0.25">
      <c r="B81" s="9"/>
      <c r="E81" s="28">
        <f>SUM(E75:E79)</f>
        <v>2267.0100000000002</v>
      </c>
      <c r="F81" s="28"/>
    </row>
    <row r="83" spans="2:6" x14ac:dyDescent="0.2">
      <c r="B83" s="14" t="s">
        <v>12</v>
      </c>
    </row>
    <row r="84" spans="2:6" x14ac:dyDescent="0.2">
      <c r="B84" t="s">
        <v>13</v>
      </c>
      <c r="E84" s="8">
        <v>43.58</v>
      </c>
    </row>
    <row r="85" spans="2:6" x14ac:dyDescent="0.2">
      <c r="B85" t="s">
        <v>14</v>
      </c>
      <c r="E85" s="8">
        <v>104.46</v>
      </c>
    </row>
    <row r="86" spans="2:6" x14ac:dyDescent="0.2">
      <c r="B86" t="s">
        <v>15</v>
      </c>
      <c r="E86" s="8">
        <v>108.98</v>
      </c>
    </row>
    <row r="87" spans="2:6" x14ac:dyDescent="0.2">
      <c r="B87" t="s">
        <v>16</v>
      </c>
      <c r="E87" s="8">
        <v>149.24</v>
      </c>
    </row>
    <row r="89" spans="2:6" x14ac:dyDescent="0.2">
      <c r="B89" s="14" t="s">
        <v>17</v>
      </c>
    </row>
    <row r="90" spans="2:6" x14ac:dyDescent="0.2">
      <c r="B90" t="s">
        <v>18</v>
      </c>
      <c r="E90" s="8">
        <v>63.77</v>
      </c>
    </row>
    <row r="91" spans="2:6" x14ac:dyDescent="0.2">
      <c r="B91" t="s">
        <v>19</v>
      </c>
      <c r="E91" s="8">
        <v>21.28</v>
      </c>
    </row>
    <row r="92" spans="2:6" x14ac:dyDescent="0.2">
      <c r="B92" t="s">
        <v>20</v>
      </c>
      <c r="E92" s="8">
        <v>79.72</v>
      </c>
    </row>
    <row r="93" spans="2:6" x14ac:dyDescent="0.2">
      <c r="B93" t="s">
        <v>21</v>
      </c>
      <c r="E93" s="8">
        <v>26.6</v>
      </c>
    </row>
    <row r="95" spans="2:6" ht="13.5" thickBot="1" x14ac:dyDescent="0.25"/>
    <row r="96" spans="2:6" ht="16.5" thickTop="1" thickBot="1" x14ac:dyDescent="0.3">
      <c r="B96" s="5" t="s">
        <v>90</v>
      </c>
      <c r="E96" s="15">
        <f>12*E70+2*E81</f>
        <v>42687.42</v>
      </c>
      <c r="F96" s="97"/>
    </row>
    <row r="97" spans="1:9" ht="23.25" thickTop="1" x14ac:dyDescent="0.2">
      <c r="B97" s="98" t="s">
        <v>88</v>
      </c>
    </row>
    <row r="99" spans="1:9" x14ac:dyDescent="0.2">
      <c r="B99" s="17"/>
      <c r="C99" s="17"/>
      <c r="D99" s="17"/>
      <c r="E99" s="17"/>
      <c r="F99" s="17"/>
      <c r="G99" s="17"/>
      <c r="H99" s="17"/>
      <c r="I99" s="17"/>
    </row>
    <row r="101" spans="1:9" ht="20.25" x14ac:dyDescent="0.3">
      <c r="A101" s="94"/>
      <c r="B101" s="1" t="s">
        <v>81</v>
      </c>
    </row>
    <row r="103" spans="1:9" x14ac:dyDescent="0.2">
      <c r="B103" s="2" t="s">
        <v>82</v>
      </c>
      <c r="C103" s="78">
        <v>0</v>
      </c>
    </row>
    <row r="104" spans="1:9" x14ac:dyDescent="0.2">
      <c r="B104" s="2"/>
      <c r="C104" s="68"/>
    </row>
    <row r="105" spans="1:9" x14ac:dyDescent="0.2">
      <c r="B105" s="5" t="s">
        <v>83</v>
      </c>
      <c r="C105" s="95">
        <v>0</v>
      </c>
      <c r="D105" s="85"/>
      <c r="E105" s="91"/>
      <c r="F105" s="91"/>
    </row>
    <row r="106" spans="1:9" x14ac:dyDescent="0.2">
      <c r="B106" s="5"/>
      <c r="C106" s="67"/>
      <c r="D106" s="85"/>
      <c r="E106" s="91"/>
      <c r="F106" s="91"/>
    </row>
    <row r="107" spans="1:9" x14ac:dyDescent="0.2">
      <c r="B107" s="5" t="s">
        <v>1</v>
      </c>
      <c r="C107" s="67">
        <v>47.67</v>
      </c>
      <c r="D107" s="85"/>
      <c r="E107" s="91"/>
      <c r="F107" s="91"/>
    </row>
    <row r="108" spans="1:9" x14ac:dyDescent="0.2">
      <c r="B108" s="5"/>
      <c r="C108" s="67"/>
      <c r="D108" s="85"/>
      <c r="E108" s="91"/>
      <c r="F108" s="91"/>
    </row>
    <row r="109" spans="1:9" x14ac:dyDescent="0.2">
      <c r="B109" s="5" t="s">
        <v>84</v>
      </c>
      <c r="C109" s="67">
        <v>179.86</v>
      </c>
      <c r="D109" s="85"/>
      <c r="E109" s="91"/>
      <c r="F109" s="91"/>
    </row>
    <row r="110" spans="1:9" x14ac:dyDescent="0.2">
      <c r="B110" s="2"/>
    </row>
    <row r="111" spans="1:9" x14ac:dyDescent="0.2">
      <c r="B111" s="7" t="s">
        <v>2</v>
      </c>
    </row>
    <row r="112" spans="1:9" x14ac:dyDescent="0.2">
      <c r="B112" t="s">
        <v>3</v>
      </c>
      <c r="E112" s="8">
        <v>1238.68</v>
      </c>
      <c r="F112" s="8"/>
    </row>
    <row r="113" spans="2:6" x14ac:dyDescent="0.2">
      <c r="B113" t="s">
        <v>4</v>
      </c>
      <c r="E113" s="8">
        <f>C103*C107</f>
        <v>0</v>
      </c>
      <c r="F113" s="8"/>
    </row>
    <row r="114" spans="2:6" x14ac:dyDescent="0.2">
      <c r="B114" t="s">
        <v>5</v>
      </c>
      <c r="E114" s="8">
        <v>651.05999999999995</v>
      </c>
      <c r="F114" s="8"/>
    </row>
    <row r="115" spans="2:6" x14ac:dyDescent="0.2">
      <c r="B115" t="s">
        <v>6</v>
      </c>
      <c r="E115" s="8">
        <v>367.34</v>
      </c>
      <c r="F115" s="8"/>
    </row>
    <row r="116" spans="2:6" x14ac:dyDescent="0.2">
      <c r="B116" t="s">
        <v>7</v>
      </c>
      <c r="E116" s="8">
        <v>440.53</v>
      </c>
      <c r="F116" s="8"/>
    </row>
    <row r="117" spans="2:6" x14ac:dyDescent="0.2">
      <c r="B117" t="s">
        <v>8</v>
      </c>
      <c r="E117" s="8">
        <v>24.14</v>
      </c>
      <c r="F117" s="8"/>
    </row>
    <row r="118" spans="2:6" x14ac:dyDescent="0.2">
      <c r="B118" t="s">
        <v>9</v>
      </c>
      <c r="E118" s="8">
        <v>400.77</v>
      </c>
      <c r="F118" s="8"/>
    </row>
    <row r="119" spans="2:6" x14ac:dyDescent="0.2">
      <c r="B119" t="s">
        <v>85</v>
      </c>
      <c r="E119" s="8">
        <f>C105*C109</f>
        <v>0</v>
      </c>
      <c r="F119" s="8"/>
    </row>
    <row r="120" spans="2:6" ht="15" x14ac:dyDescent="0.25">
      <c r="B120" s="9"/>
      <c r="E120" s="96">
        <f>SUM(E112:E119)</f>
        <v>3122.5199999999995</v>
      </c>
      <c r="F120" s="96"/>
    </row>
    <row r="122" spans="2:6" x14ac:dyDescent="0.2">
      <c r="B122" s="7" t="s">
        <v>10</v>
      </c>
    </row>
    <row r="123" spans="2:6" x14ac:dyDescent="0.2">
      <c r="B123" s="11" t="s">
        <v>11</v>
      </c>
      <c r="C123" s="69">
        <v>29.43</v>
      </c>
      <c r="D123" s="86"/>
    </row>
    <row r="124" spans="2:6" x14ac:dyDescent="0.2">
      <c r="B124" s="20"/>
    </row>
    <row r="125" spans="2:6" x14ac:dyDescent="0.2">
      <c r="B125" t="s">
        <v>3</v>
      </c>
      <c r="E125" s="8">
        <v>764.37</v>
      </c>
      <c r="F125" s="8"/>
    </row>
    <row r="126" spans="2:6" x14ac:dyDescent="0.2">
      <c r="B126" t="s">
        <v>4</v>
      </c>
      <c r="E126" s="8">
        <f>C103*C123</f>
        <v>0</v>
      </c>
      <c r="F126" s="8"/>
    </row>
    <row r="127" spans="2:6" x14ac:dyDescent="0.2">
      <c r="B127" t="s">
        <v>5</v>
      </c>
      <c r="E127" s="8">
        <v>651.05999999999995</v>
      </c>
      <c r="F127" s="8"/>
    </row>
    <row r="128" spans="2:6" x14ac:dyDescent="0.2">
      <c r="B128" t="s">
        <v>6</v>
      </c>
      <c r="E128" s="8">
        <v>367.34</v>
      </c>
      <c r="F128" s="8"/>
    </row>
    <row r="129" spans="2:6" x14ac:dyDescent="0.2">
      <c r="B129" t="s">
        <v>7</v>
      </c>
      <c r="E129" s="8">
        <v>440.53</v>
      </c>
      <c r="F129" s="8"/>
    </row>
    <row r="130" spans="2:6" x14ac:dyDescent="0.2">
      <c r="B130" t="s">
        <v>86</v>
      </c>
      <c r="E130" s="8">
        <f>C105*C109</f>
        <v>0</v>
      </c>
      <c r="F130" s="8"/>
    </row>
    <row r="131" spans="2:6" ht="15" x14ac:dyDescent="0.25">
      <c r="B131" s="9"/>
      <c r="E131" s="28">
        <f>SUM(E125:E129)</f>
        <v>2223.2999999999997</v>
      </c>
      <c r="F131" s="28"/>
    </row>
    <row r="133" spans="2:6" x14ac:dyDescent="0.2">
      <c r="B133" s="14" t="s">
        <v>12</v>
      </c>
    </row>
    <row r="134" spans="2:6" x14ac:dyDescent="0.2">
      <c r="B134" t="s">
        <v>13</v>
      </c>
      <c r="E134" s="8">
        <v>42.95</v>
      </c>
    </row>
    <row r="135" spans="2:6" x14ac:dyDescent="0.2">
      <c r="B135" t="s">
        <v>14</v>
      </c>
      <c r="E135" s="8">
        <v>102.95</v>
      </c>
    </row>
    <row r="136" spans="2:6" x14ac:dyDescent="0.2">
      <c r="B136" t="s">
        <v>15</v>
      </c>
      <c r="E136" s="8">
        <v>107.4</v>
      </c>
    </row>
    <row r="137" spans="2:6" x14ac:dyDescent="0.2">
      <c r="B137" t="s">
        <v>16</v>
      </c>
      <c r="E137" s="8">
        <v>147.07</v>
      </c>
    </row>
    <row r="139" spans="2:6" x14ac:dyDescent="0.2">
      <c r="B139" s="14" t="s">
        <v>17</v>
      </c>
    </row>
    <row r="140" spans="2:6" x14ac:dyDescent="0.2">
      <c r="B140" t="s">
        <v>18</v>
      </c>
      <c r="E140" s="8">
        <v>62.84</v>
      </c>
    </row>
    <row r="141" spans="2:6" x14ac:dyDescent="0.2">
      <c r="B141" t="s">
        <v>19</v>
      </c>
      <c r="E141" s="8">
        <v>20.97</v>
      </c>
    </row>
    <row r="142" spans="2:6" x14ac:dyDescent="0.2">
      <c r="B142" t="s">
        <v>20</v>
      </c>
      <c r="E142" s="8">
        <v>78.56</v>
      </c>
    </row>
    <row r="143" spans="2:6" x14ac:dyDescent="0.2">
      <c r="B143" t="s">
        <v>21</v>
      </c>
      <c r="E143" s="8">
        <v>26.21</v>
      </c>
    </row>
    <row r="145" spans="2:9" ht="13.5" thickBot="1" x14ac:dyDescent="0.25"/>
    <row r="146" spans="2:9" ht="16.5" thickTop="1" thickBot="1" x14ac:dyDescent="0.3">
      <c r="B146" s="5" t="s">
        <v>87</v>
      </c>
      <c r="E146" s="15">
        <f>12*E120+2*E131</f>
        <v>41916.839999999989</v>
      </c>
      <c r="F146" s="97"/>
    </row>
    <row r="147" spans="2:9" ht="23.25" thickTop="1" x14ac:dyDescent="0.2">
      <c r="B147" s="98" t="s">
        <v>88</v>
      </c>
    </row>
    <row r="149" spans="2:9" x14ac:dyDescent="0.2">
      <c r="B149" s="17"/>
      <c r="C149" s="17"/>
      <c r="D149" s="17"/>
      <c r="E149" s="17"/>
      <c r="F149" s="17"/>
      <c r="G149" s="17"/>
      <c r="H149" s="17"/>
      <c r="I149" s="17"/>
    </row>
    <row r="152" spans="2:9" ht="22.5" customHeight="1" x14ac:dyDescent="0.3">
      <c r="B152" s="81" t="s">
        <v>79</v>
      </c>
      <c r="C152" s="82"/>
    </row>
    <row r="154" spans="2:9" x14ac:dyDescent="0.2">
      <c r="B154" s="2" t="s">
        <v>0</v>
      </c>
      <c r="C154" s="3">
        <v>0</v>
      </c>
    </row>
    <row r="155" spans="2:9" x14ac:dyDescent="0.2">
      <c r="B155" s="2"/>
      <c r="C155" s="4"/>
    </row>
    <row r="156" spans="2:9" x14ac:dyDescent="0.2">
      <c r="B156" s="5" t="s">
        <v>1</v>
      </c>
      <c r="C156" s="67">
        <v>46.74</v>
      </c>
      <c r="D156" s="85"/>
      <c r="E156" s="91"/>
      <c r="F156" s="91"/>
    </row>
    <row r="157" spans="2:9" x14ac:dyDescent="0.2">
      <c r="B157" s="2"/>
    </row>
    <row r="158" spans="2:9" x14ac:dyDescent="0.2">
      <c r="B158" s="7" t="s">
        <v>2</v>
      </c>
    </row>
    <row r="159" spans="2:9" x14ac:dyDescent="0.2">
      <c r="B159" t="s">
        <v>3</v>
      </c>
      <c r="E159" s="8">
        <v>1214.3900000000001</v>
      </c>
      <c r="F159" s="8"/>
    </row>
    <row r="160" spans="2:9" x14ac:dyDescent="0.2">
      <c r="B160" t="s">
        <v>4</v>
      </c>
      <c r="E160" s="8">
        <f>C154*C156</f>
        <v>0</v>
      </c>
    </row>
    <row r="161" spans="2:5" x14ac:dyDescent="0.2">
      <c r="B161" t="s">
        <v>5</v>
      </c>
      <c r="E161" s="8">
        <v>638.29</v>
      </c>
    </row>
    <row r="162" spans="2:5" x14ac:dyDescent="0.2">
      <c r="B162" t="s">
        <v>6</v>
      </c>
      <c r="E162" s="8">
        <v>360.14</v>
      </c>
    </row>
    <row r="163" spans="2:5" x14ac:dyDescent="0.2">
      <c r="B163" t="s">
        <v>7</v>
      </c>
      <c r="E163" s="8">
        <v>431.89</v>
      </c>
    </row>
    <row r="164" spans="2:5" x14ac:dyDescent="0.2">
      <c r="B164" t="s">
        <v>8</v>
      </c>
      <c r="E164" s="8">
        <v>23.67</v>
      </c>
    </row>
    <row r="165" spans="2:5" x14ac:dyDescent="0.2">
      <c r="B165" t="s">
        <v>9</v>
      </c>
      <c r="E165" s="8">
        <v>392.91</v>
      </c>
    </row>
    <row r="166" spans="2:5" ht="14.25" x14ac:dyDescent="0.2">
      <c r="B166" s="9"/>
      <c r="E166" s="10">
        <f>SUM(E159:E165)</f>
        <v>3061.29</v>
      </c>
    </row>
    <row r="168" spans="2:5" x14ac:dyDescent="0.2">
      <c r="B168" s="7" t="s">
        <v>10</v>
      </c>
    </row>
    <row r="169" spans="2:5" x14ac:dyDescent="0.2">
      <c r="B169" s="11" t="s">
        <v>11</v>
      </c>
      <c r="C169" s="69">
        <v>28.85</v>
      </c>
      <c r="D169" s="86"/>
    </row>
    <row r="171" spans="2:5" x14ac:dyDescent="0.2">
      <c r="B171" t="s">
        <v>3</v>
      </c>
      <c r="E171" s="8">
        <v>749.38</v>
      </c>
    </row>
    <row r="172" spans="2:5" x14ac:dyDescent="0.2">
      <c r="B172" t="s">
        <v>4</v>
      </c>
      <c r="E172" s="8">
        <f>C154*C169</f>
        <v>0</v>
      </c>
    </row>
    <row r="173" spans="2:5" x14ac:dyDescent="0.2">
      <c r="B173" t="s">
        <v>5</v>
      </c>
      <c r="E173" s="8">
        <v>638.29</v>
      </c>
    </row>
    <row r="174" spans="2:5" x14ac:dyDescent="0.2">
      <c r="B174" t="s">
        <v>6</v>
      </c>
      <c r="E174" s="8">
        <v>360.14</v>
      </c>
    </row>
    <row r="175" spans="2:5" x14ac:dyDescent="0.2">
      <c r="B175" t="s">
        <v>7</v>
      </c>
      <c r="E175" s="8">
        <v>431.89</v>
      </c>
    </row>
    <row r="176" spans="2:5" ht="14.25" x14ac:dyDescent="0.2">
      <c r="B176" s="9"/>
      <c r="E176" s="13">
        <f>SUM(E171:E175)</f>
        <v>2179.6999999999998</v>
      </c>
    </row>
    <row r="178" spans="2:5" x14ac:dyDescent="0.2">
      <c r="B178" s="14" t="s">
        <v>12</v>
      </c>
    </row>
    <row r="179" spans="2:5" x14ac:dyDescent="0.2">
      <c r="B179" t="s">
        <v>13</v>
      </c>
      <c r="E179" s="8">
        <v>42.11</v>
      </c>
    </row>
    <row r="180" spans="2:5" x14ac:dyDescent="0.2">
      <c r="B180" t="s">
        <v>14</v>
      </c>
      <c r="E180" s="8">
        <v>100.93</v>
      </c>
    </row>
    <row r="181" spans="2:5" x14ac:dyDescent="0.2">
      <c r="B181" t="s">
        <v>15</v>
      </c>
      <c r="E181" s="8">
        <v>105.29</v>
      </c>
    </row>
    <row r="182" spans="2:5" x14ac:dyDescent="0.2">
      <c r="B182" t="s">
        <v>16</v>
      </c>
      <c r="E182" s="8">
        <v>144.19</v>
      </c>
    </row>
    <row r="184" spans="2:5" x14ac:dyDescent="0.2">
      <c r="B184" s="14" t="s">
        <v>17</v>
      </c>
    </row>
    <row r="185" spans="2:5" x14ac:dyDescent="0.2">
      <c r="B185" t="s">
        <v>18</v>
      </c>
      <c r="E185" s="8">
        <v>61.61</v>
      </c>
    </row>
    <row r="186" spans="2:5" x14ac:dyDescent="0.2">
      <c r="B186" t="s">
        <v>19</v>
      </c>
      <c r="E186" s="8">
        <v>20.56</v>
      </c>
    </row>
    <row r="187" spans="2:5" x14ac:dyDescent="0.2">
      <c r="B187" t="s">
        <v>20</v>
      </c>
      <c r="E187" s="8">
        <v>77.02</v>
      </c>
    </row>
    <row r="188" spans="2:5" x14ac:dyDescent="0.2">
      <c r="B188" t="s">
        <v>21</v>
      </c>
      <c r="E188" s="8">
        <v>25.7</v>
      </c>
    </row>
    <row r="189" spans="2:5" ht="13.5" thickBot="1" x14ac:dyDescent="0.25"/>
    <row r="190" spans="2:5" ht="16.5" thickTop="1" thickBot="1" x14ac:dyDescent="0.3">
      <c r="B190" s="5" t="s">
        <v>80</v>
      </c>
      <c r="E190" s="15">
        <f>12*E166+2*E176</f>
        <v>41094.879999999997</v>
      </c>
    </row>
    <row r="191" spans="2:5" ht="23.25" thickTop="1" x14ac:dyDescent="0.2">
      <c r="B191" s="16" t="s">
        <v>23</v>
      </c>
    </row>
    <row r="193" spans="2:9" x14ac:dyDescent="0.2">
      <c r="B193" s="17"/>
      <c r="C193" s="17"/>
      <c r="D193" s="17"/>
      <c r="E193" s="17"/>
      <c r="F193" s="17"/>
      <c r="G193" s="17"/>
      <c r="H193" s="17"/>
      <c r="I193" s="17"/>
    </row>
    <row r="196" spans="2:9" ht="22.5" customHeight="1" x14ac:dyDescent="0.3">
      <c r="B196" s="81" t="s">
        <v>77</v>
      </c>
      <c r="C196" s="82"/>
    </row>
    <row r="198" spans="2:9" x14ac:dyDescent="0.2">
      <c r="B198" s="2" t="s">
        <v>0</v>
      </c>
      <c r="C198" s="3">
        <v>1</v>
      </c>
    </row>
    <row r="199" spans="2:9" x14ac:dyDescent="0.2">
      <c r="B199" s="2"/>
      <c r="C199" s="4"/>
    </row>
    <row r="200" spans="2:9" x14ac:dyDescent="0.2">
      <c r="B200" s="5" t="s">
        <v>1</v>
      </c>
      <c r="C200" s="67">
        <v>46.32</v>
      </c>
      <c r="D200" s="85"/>
      <c r="E200" s="91"/>
      <c r="F200" s="91"/>
    </row>
    <row r="201" spans="2:9" x14ac:dyDescent="0.2">
      <c r="B201" s="2"/>
    </row>
    <row r="202" spans="2:9" x14ac:dyDescent="0.2">
      <c r="B202" s="7" t="s">
        <v>2</v>
      </c>
    </row>
    <row r="203" spans="2:9" x14ac:dyDescent="0.2">
      <c r="B203" t="s">
        <v>3</v>
      </c>
      <c r="E203" s="8">
        <v>1203.56</v>
      </c>
      <c r="F203" s="8"/>
    </row>
    <row r="204" spans="2:9" x14ac:dyDescent="0.2">
      <c r="B204" t="s">
        <v>4</v>
      </c>
      <c r="E204" s="8">
        <f>C198*C200</f>
        <v>46.32</v>
      </c>
    </row>
    <row r="205" spans="2:9" x14ac:dyDescent="0.2">
      <c r="B205" t="s">
        <v>5</v>
      </c>
      <c r="E205" s="8">
        <v>632.6</v>
      </c>
    </row>
    <row r="206" spans="2:9" x14ac:dyDescent="0.2">
      <c r="B206" t="s">
        <v>6</v>
      </c>
      <c r="E206" s="8">
        <v>331.58</v>
      </c>
    </row>
    <row r="207" spans="2:9" x14ac:dyDescent="0.2">
      <c r="B207" t="s">
        <v>7</v>
      </c>
      <c r="E207" s="8">
        <v>428.03999999999996</v>
      </c>
    </row>
    <row r="208" spans="2:9" x14ac:dyDescent="0.2">
      <c r="B208" t="s">
        <v>8</v>
      </c>
      <c r="E208" s="8">
        <v>23.46</v>
      </c>
    </row>
    <row r="209" spans="2:5" x14ac:dyDescent="0.2">
      <c r="B209" t="s">
        <v>9</v>
      </c>
      <c r="E209" s="8">
        <v>389.40999999999997</v>
      </c>
    </row>
    <row r="210" spans="2:5" ht="14.25" x14ac:dyDescent="0.2">
      <c r="B210" s="9"/>
      <c r="E210" s="10">
        <f>SUM(E203:E209)</f>
        <v>3054.97</v>
      </c>
    </row>
    <row r="212" spans="2:5" x14ac:dyDescent="0.2">
      <c r="B212" s="7" t="s">
        <v>10</v>
      </c>
    </row>
    <row r="213" spans="2:5" x14ac:dyDescent="0.2">
      <c r="B213" s="11" t="s">
        <v>11</v>
      </c>
      <c r="C213" s="69">
        <v>28.59</v>
      </c>
      <c r="D213" s="86"/>
    </row>
    <row r="215" spans="2:5" x14ac:dyDescent="0.2">
      <c r="B215" t="s">
        <v>3</v>
      </c>
      <c r="E215" s="8">
        <v>742.7</v>
      </c>
    </row>
    <row r="216" spans="2:5" x14ac:dyDescent="0.2">
      <c r="B216" t="s">
        <v>4</v>
      </c>
      <c r="E216" s="8">
        <f>C198*C213</f>
        <v>28.59</v>
      </c>
    </row>
    <row r="217" spans="2:5" x14ac:dyDescent="0.2">
      <c r="B217" t="s">
        <v>5</v>
      </c>
      <c r="E217" s="8">
        <v>632.6</v>
      </c>
    </row>
    <row r="218" spans="2:5" x14ac:dyDescent="0.2">
      <c r="B218" t="s">
        <v>6</v>
      </c>
      <c r="E218" s="8">
        <v>331.58</v>
      </c>
    </row>
    <row r="219" spans="2:5" x14ac:dyDescent="0.2">
      <c r="B219" t="s">
        <v>7</v>
      </c>
      <c r="E219" s="8">
        <v>428.03999999999996</v>
      </c>
    </row>
    <row r="220" spans="2:5" ht="14.25" x14ac:dyDescent="0.2">
      <c r="B220" s="9"/>
      <c r="E220" s="13">
        <f>SUM(E215:E219)</f>
        <v>2163.5100000000002</v>
      </c>
    </row>
    <row r="222" spans="2:5" x14ac:dyDescent="0.2">
      <c r="B222" s="14" t="s">
        <v>12</v>
      </c>
    </row>
    <row r="223" spans="2:5" x14ac:dyDescent="0.2">
      <c r="B223" t="s">
        <v>13</v>
      </c>
      <c r="E223" s="8">
        <v>41.73</v>
      </c>
    </row>
    <row r="224" spans="2:5" x14ac:dyDescent="0.2">
      <c r="B224" t="s">
        <v>14</v>
      </c>
      <c r="E224" s="8">
        <v>100.03</v>
      </c>
    </row>
    <row r="225" spans="2:9" x14ac:dyDescent="0.2">
      <c r="B225" t="s">
        <v>15</v>
      </c>
      <c r="E225" s="8">
        <v>104.35000000000001</v>
      </c>
    </row>
    <row r="226" spans="2:9" x14ac:dyDescent="0.2">
      <c r="B226" t="s">
        <v>16</v>
      </c>
      <c r="E226" s="8">
        <v>142.89999999999998</v>
      </c>
    </row>
    <row r="228" spans="2:9" x14ac:dyDescent="0.2">
      <c r="B228" s="14" t="s">
        <v>17</v>
      </c>
    </row>
    <row r="229" spans="2:9" x14ac:dyDescent="0.2">
      <c r="B229" t="s">
        <v>18</v>
      </c>
      <c r="E229" s="8">
        <v>61.059999999999995</v>
      </c>
    </row>
    <row r="230" spans="2:9" x14ac:dyDescent="0.2">
      <c r="B230" t="s">
        <v>19</v>
      </c>
      <c r="E230" s="8">
        <v>20.380000000000003</v>
      </c>
    </row>
    <row r="231" spans="2:9" x14ac:dyDescent="0.2">
      <c r="B231" t="s">
        <v>20</v>
      </c>
      <c r="E231" s="8">
        <v>76.33</v>
      </c>
    </row>
    <row r="232" spans="2:9" x14ac:dyDescent="0.2">
      <c r="B232" t="s">
        <v>21</v>
      </c>
      <c r="E232" s="8">
        <v>25.470000000000002</v>
      </c>
    </row>
    <row r="233" spans="2:9" ht="13.5" thickBot="1" x14ac:dyDescent="0.25"/>
    <row r="234" spans="2:9" ht="16.5" thickTop="1" thickBot="1" x14ac:dyDescent="0.3">
      <c r="B234" s="5" t="s">
        <v>78</v>
      </c>
      <c r="E234" s="15">
        <f>12*E210+2*E220</f>
        <v>40986.660000000003</v>
      </c>
    </row>
    <row r="235" spans="2:9" ht="23.25" thickTop="1" x14ac:dyDescent="0.2">
      <c r="B235" s="16" t="s">
        <v>23</v>
      </c>
    </row>
    <row r="237" spans="2:9" x14ac:dyDescent="0.2">
      <c r="B237" s="17"/>
      <c r="C237" s="17"/>
      <c r="D237" s="17"/>
      <c r="E237" s="17"/>
      <c r="F237" s="17"/>
      <c r="G237" s="17"/>
      <c r="H237" s="17"/>
      <c r="I237" s="17"/>
    </row>
    <row r="242" spans="2:6" ht="22.5" customHeight="1" x14ac:dyDescent="0.3">
      <c r="B242" s="81" t="s">
        <v>75</v>
      </c>
      <c r="C242" s="82"/>
    </row>
    <row r="244" spans="2:6" x14ac:dyDescent="0.2">
      <c r="B244" s="2" t="s">
        <v>0</v>
      </c>
      <c r="C244" s="3">
        <v>7</v>
      </c>
      <c r="E244" s="84" t="s">
        <v>74</v>
      </c>
      <c r="F244" s="84" t="s">
        <v>73</v>
      </c>
    </row>
    <row r="245" spans="2:6" x14ac:dyDescent="0.2">
      <c r="B245" s="2"/>
      <c r="C245" s="4"/>
    </row>
    <row r="246" spans="2:6" x14ac:dyDescent="0.2">
      <c r="B246" s="5" t="s">
        <v>1</v>
      </c>
      <c r="C246" s="6">
        <v>45.29</v>
      </c>
      <c r="D246" s="85">
        <v>45.41</v>
      </c>
    </row>
    <row r="247" spans="2:6" x14ac:dyDescent="0.2">
      <c r="B247" s="2"/>
    </row>
    <row r="248" spans="2:6" x14ac:dyDescent="0.2">
      <c r="B248" s="7" t="s">
        <v>2</v>
      </c>
    </row>
    <row r="249" spans="2:6" x14ac:dyDescent="0.2">
      <c r="B249" t="s">
        <v>3</v>
      </c>
      <c r="E249" s="8">
        <v>1177.08</v>
      </c>
      <c r="F249" s="8">
        <v>1179.96</v>
      </c>
    </row>
    <row r="250" spans="2:6" x14ac:dyDescent="0.2">
      <c r="B250" t="s">
        <v>4</v>
      </c>
      <c r="E250" s="8">
        <f>C244*C246</f>
        <v>317.02999999999997</v>
      </c>
      <c r="F250" s="8">
        <f>C244*D246</f>
        <v>317.87</v>
      </c>
    </row>
    <row r="251" spans="2:6" x14ac:dyDescent="0.2">
      <c r="B251" t="s">
        <v>5</v>
      </c>
      <c r="E251" s="8">
        <v>618.66999999999996</v>
      </c>
      <c r="F251" s="8">
        <v>620.19000000000005</v>
      </c>
    </row>
    <row r="252" spans="2:6" x14ac:dyDescent="0.2">
      <c r="B252" t="s">
        <v>6</v>
      </c>
      <c r="E252" s="8">
        <v>349.08</v>
      </c>
      <c r="F252" s="8">
        <v>349.93</v>
      </c>
    </row>
    <row r="253" spans="2:6" x14ac:dyDescent="0.2">
      <c r="B253" t="s">
        <v>7</v>
      </c>
      <c r="E253" s="8">
        <v>418.62</v>
      </c>
      <c r="F253" s="8">
        <v>419.64</v>
      </c>
    </row>
    <row r="254" spans="2:6" x14ac:dyDescent="0.2">
      <c r="B254" t="s">
        <v>8</v>
      </c>
      <c r="E254" s="8">
        <v>22.94</v>
      </c>
      <c r="F254" s="8">
        <v>23</v>
      </c>
    </row>
    <row r="255" spans="2:6" x14ac:dyDescent="0.2">
      <c r="B255" t="s">
        <v>9</v>
      </c>
      <c r="E255" s="8">
        <v>380.84</v>
      </c>
      <c r="F255" s="8">
        <v>381.77</v>
      </c>
    </row>
    <row r="256" spans="2:6" ht="14.25" x14ac:dyDescent="0.2">
      <c r="B256" s="9"/>
      <c r="E256" s="10">
        <f>SUM(E249:E255)</f>
        <v>3284.2599999999998</v>
      </c>
      <c r="F256" s="10">
        <f>SUM(F249:F255)</f>
        <v>3292.3599999999997</v>
      </c>
    </row>
    <row r="258" spans="2:6" x14ac:dyDescent="0.2">
      <c r="B258" s="7" t="s">
        <v>10</v>
      </c>
    </row>
    <row r="259" spans="2:6" x14ac:dyDescent="0.2">
      <c r="B259" s="11" t="s">
        <v>62</v>
      </c>
      <c r="C259" s="12">
        <v>27.95</v>
      </c>
      <c r="D259" s="86">
        <v>28.02</v>
      </c>
    </row>
    <row r="261" spans="2:6" x14ac:dyDescent="0.2">
      <c r="B261" t="s">
        <v>3</v>
      </c>
      <c r="E261" s="8">
        <v>726.35</v>
      </c>
      <c r="F261" s="8">
        <v>728.13</v>
      </c>
    </row>
    <row r="262" spans="2:6" x14ac:dyDescent="0.2">
      <c r="B262" t="s">
        <v>4</v>
      </c>
      <c r="E262" s="8">
        <f>C244*C259</f>
        <v>195.65</v>
      </c>
      <c r="F262" s="8">
        <f>C244*D259</f>
        <v>196.14</v>
      </c>
    </row>
    <row r="263" spans="2:6" x14ac:dyDescent="0.2">
      <c r="B263" t="s">
        <v>5</v>
      </c>
      <c r="E263" s="8">
        <v>618.66999999999996</v>
      </c>
      <c r="F263" s="8">
        <v>620.19000000000005</v>
      </c>
    </row>
    <row r="264" spans="2:6" x14ac:dyDescent="0.2">
      <c r="B264" t="s">
        <v>6</v>
      </c>
      <c r="E264" s="8">
        <v>349.08</v>
      </c>
      <c r="F264" s="8">
        <v>349.93</v>
      </c>
    </row>
    <row r="265" spans="2:6" x14ac:dyDescent="0.2">
      <c r="B265" t="s">
        <v>7</v>
      </c>
      <c r="E265" s="8">
        <v>418.62</v>
      </c>
      <c r="F265" s="8">
        <v>419.64</v>
      </c>
    </row>
    <row r="266" spans="2:6" ht="14.25" x14ac:dyDescent="0.2">
      <c r="B266" s="9"/>
      <c r="E266" s="13">
        <f>SUM(E261:E265)</f>
        <v>2308.37</v>
      </c>
      <c r="F266" s="13">
        <f>SUM(F261:F265)</f>
        <v>2314.0300000000002</v>
      </c>
    </row>
    <row r="268" spans="2:6" x14ac:dyDescent="0.2">
      <c r="B268" s="14" t="s">
        <v>12</v>
      </c>
    </row>
    <row r="269" spans="2:6" x14ac:dyDescent="0.2">
      <c r="B269" t="s">
        <v>13</v>
      </c>
      <c r="E269" s="8">
        <v>40.809999999999995</v>
      </c>
      <c r="F269" s="37">
        <v>40.909999999999997</v>
      </c>
    </row>
    <row r="270" spans="2:6" x14ac:dyDescent="0.2">
      <c r="B270" t="s">
        <v>14</v>
      </c>
      <c r="E270" s="8">
        <v>97.820000000000007</v>
      </c>
      <c r="F270" s="37">
        <v>98.06</v>
      </c>
    </row>
    <row r="271" spans="2:6" x14ac:dyDescent="0.2">
      <c r="B271" t="s">
        <v>15</v>
      </c>
      <c r="E271" s="8">
        <v>102.05000000000001</v>
      </c>
      <c r="F271" s="37">
        <v>102.30000000000001</v>
      </c>
    </row>
    <row r="272" spans="2:6" x14ac:dyDescent="0.2">
      <c r="B272" t="s">
        <v>16</v>
      </c>
      <c r="E272" s="8">
        <v>139.75</v>
      </c>
      <c r="F272" s="37">
        <v>140.09</v>
      </c>
    </row>
    <row r="274" spans="2:9" x14ac:dyDescent="0.2">
      <c r="B274" s="14" t="s">
        <v>17</v>
      </c>
    </row>
    <row r="275" spans="2:9" x14ac:dyDescent="0.2">
      <c r="B275" t="s">
        <v>18</v>
      </c>
      <c r="E275" s="8">
        <v>59.72</v>
      </c>
      <c r="F275" s="37">
        <v>59.86</v>
      </c>
    </row>
    <row r="276" spans="2:9" x14ac:dyDescent="0.2">
      <c r="B276" t="s">
        <v>19</v>
      </c>
      <c r="E276" s="8">
        <v>19.930000000000003</v>
      </c>
      <c r="F276" s="37">
        <v>19.98</v>
      </c>
    </row>
    <row r="277" spans="2:9" x14ac:dyDescent="0.2">
      <c r="B277" t="s">
        <v>20</v>
      </c>
      <c r="E277" s="8">
        <v>74.650000000000006</v>
      </c>
      <c r="F277" s="37">
        <v>74.83</v>
      </c>
    </row>
    <row r="278" spans="2:9" x14ac:dyDescent="0.2">
      <c r="B278" t="s">
        <v>21</v>
      </c>
      <c r="E278" s="8">
        <v>24.91</v>
      </c>
      <c r="F278" s="37">
        <v>24.970000000000002</v>
      </c>
    </row>
    <row r="279" spans="2:9" ht="13.5" thickBot="1" x14ac:dyDescent="0.25"/>
    <row r="280" spans="2:9" ht="16.5" thickTop="1" thickBot="1" x14ac:dyDescent="0.3">
      <c r="B280" s="5" t="s">
        <v>76</v>
      </c>
      <c r="E280" s="15">
        <f>12*E256+2*E266</f>
        <v>44027.859999999993</v>
      </c>
      <c r="F280" s="15">
        <f>6*E256+6*F256+E266+F266</f>
        <v>44082.119999999995</v>
      </c>
    </row>
    <row r="281" spans="2:9" ht="23.25" thickTop="1" x14ac:dyDescent="0.2">
      <c r="B281" s="16" t="s">
        <v>23</v>
      </c>
    </row>
    <row r="283" spans="2:9" x14ac:dyDescent="0.2">
      <c r="B283" s="17"/>
      <c r="C283" s="17"/>
      <c r="D283" s="17"/>
      <c r="E283" s="17"/>
      <c r="F283" s="17"/>
      <c r="G283" s="17"/>
      <c r="H283" s="17"/>
      <c r="I283" s="17"/>
    </row>
    <row r="287" spans="2:9" ht="22.5" customHeight="1" x14ac:dyDescent="0.3">
      <c r="B287" s="81" t="s">
        <v>71</v>
      </c>
      <c r="C287" s="82"/>
    </row>
    <row r="289" spans="2:6" x14ac:dyDescent="0.2">
      <c r="B289" s="2" t="s">
        <v>0</v>
      </c>
      <c r="C289" s="3">
        <v>7</v>
      </c>
      <c r="E289" s="84" t="s">
        <v>74</v>
      </c>
      <c r="F289" s="84" t="s">
        <v>73</v>
      </c>
    </row>
    <row r="290" spans="2:6" x14ac:dyDescent="0.2">
      <c r="B290" s="2"/>
      <c r="C290" s="4"/>
    </row>
    <row r="291" spans="2:6" x14ac:dyDescent="0.2">
      <c r="B291" s="5" t="s">
        <v>1</v>
      </c>
      <c r="C291" s="6">
        <v>44.18</v>
      </c>
      <c r="D291" s="85">
        <v>44.29</v>
      </c>
    </row>
    <row r="292" spans="2:6" x14ac:dyDescent="0.2">
      <c r="B292" s="2"/>
    </row>
    <row r="293" spans="2:6" x14ac:dyDescent="0.2">
      <c r="B293" s="7" t="s">
        <v>2</v>
      </c>
    </row>
    <row r="294" spans="2:6" x14ac:dyDescent="0.2">
      <c r="B294" t="s">
        <v>3</v>
      </c>
      <c r="E294" s="88">
        <v>1148.3399999999999</v>
      </c>
      <c r="F294" s="37">
        <v>1151.1600000000001</v>
      </c>
    </row>
    <row r="295" spans="2:6" x14ac:dyDescent="0.2">
      <c r="B295" t="s">
        <v>4</v>
      </c>
      <c r="E295" s="88">
        <f>C289*C291</f>
        <v>309.26</v>
      </c>
      <c r="F295" s="37">
        <f>C289*D291</f>
        <v>310.02999999999997</v>
      </c>
    </row>
    <row r="296" spans="2:6" x14ac:dyDescent="0.2">
      <c r="B296" t="s">
        <v>5</v>
      </c>
      <c r="E296" s="88">
        <v>603.55999999999995</v>
      </c>
      <c r="F296" s="37">
        <v>605.04999999999995</v>
      </c>
    </row>
    <row r="297" spans="2:6" x14ac:dyDescent="0.2">
      <c r="B297" t="s">
        <v>6</v>
      </c>
      <c r="E297" s="88">
        <v>340.55</v>
      </c>
      <c r="F297" s="37">
        <v>341.39</v>
      </c>
    </row>
    <row r="298" spans="2:6" x14ac:dyDescent="0.2">
      <c r="B298" t="s">
        <v>7</v>
      </c>
      <c r="E298" s="88">
        <v>408.39</v>
      </c>
      <c r="F298" s="37">
        <v>409.4</v>
      </c>
    </row>
    <row r="299" spans="2:6" x14ac:dyDescent="0.2">
      <c r="B299" t="s">
        <v>8</v>
      </c>
      <c r="E299" s="88">
        <v>22.380000000000003</v>
      </c>
      <c r="F299" s="37">
        <v>22.430000000000003</v>
      </c>
    </row>
    <row r="300" spans="2:6" x14ac:dyDescent="0.2">
      <c r="B300" t="s">
        <v>9</v>
      </c>
      <c r="E300" s="88">
        <v>371.53999999999996</v>
      </c>
      <c r="F300" s="37">
        <v>372.45</v>
      </c>
    </row>
    <row r="301" spans="2:6" ht="14.25" x14ac:dyDescent="0.2">
      <c r="B301" s="9"/>
      <c r="E301" s="89">
        <f>SUM(E294:E300)</f>
        <v>3204.02</v>
      </c>
      <c r="F301" s="10">
        <f>SUM(F294:F300)</f>
        <v>3211.9099999999994</v>
      </c>
    </row>
    <row r="303" spans="2:6" x14ac:dyDescent="0.2">
      <c r="B303" s="7" t="s">
        <v>10</v>
      </c>
    </row>
    <row r="304" spans="2:6" x14ac:dyDescent="0.2">
      <c r="B304" s="11" t="s">
        <v>62</v>
      </c>
      <c r="C304" s="12">
        <v>27.26</v>
      </c>
      <c r="D304" s="86">
        <v>27.32</v>
      </c>
    </row>
    <row r="306" spans="2:6" x14ac:dyDescent="0.2">
      <c r="B306" t="s">
        <v>3</v>
      </c>
      <c r="E306" s="88">
        <v>708.61</v>
      </c>
      <c r="F306" s="37">
        <v>710.35</v>
      </c>
    </row>
    <row r="307" spans="2:6" x14ac:dyDescent="0.2">
      <c r="B307" t="s">
        <v>4</v>
      </c>
      <c r="E307" s="88">
        <f>C289*C304</f>
        <v>190.82000000000002</v>
      </c>
      <c r="F307" s="37">
        <f>C289*D304</f>
        <v>191.24</v>
      </c>
    </row>
    <row r="308" spans="2:6" x14ac:dyDescent="0.2">
      <c r="B308" t="s">
        <v>5</v>
      </c>
      <c r="E308" s="88">
        <v>603.55999999999995</v>
      </c>
      <c r="F308" s="37">
        <v>605.04999999999995</v>
      </c>
    </row>
    <row r="309" spans="2:6" x14ac:dyDescent="0.2">
      <c r="B309" t="s">
        <v>6</v>
      </c>
      <c r="E309" s="88">
        <v>340.55</v>
      </c>
      <c r="F309" s="37">
        <v>341.39</v>
      </c>
    </row>
    <row r="310" spans="2:6" x14ac:dyDescent="0.2">
      <c r="B310" t="s">
        <v>7</v>
      </c>
      <c r="E310" s="88">
        <v>408.39</v>
      </c>
      <c r="F310" s="37">
        <v>409.4</v>
      </c>
    </row>
    <row r="311" spans="2:6" ht="14.25" x14ac:dyDescent="0.2">
      <c r="B311" s="9"/>
      <c r="E311" s="90">
        <f>SUM(E306:E310)</f>
        <v>2251.9299999999998</v>
      </c>
      <c r="F311" s="13">
        <f>SUM(F306:F310)</f>
        <v>2257.4299999999998</v>
      </c>
    </row>
    <row r="313" spans="2:6" x14ac:dyDescent="0.2">
      <c r="B313" s="14" t="s">
        <v>12</v>
      </c>
    </row>
    <row r="314" spans="2:6" x14ac:dyDescent="0.2">
      <c r="B314" t="s">
        <v>13</v>
      </c>
      <c r="E314" s="88">
        <v>39.809999999999995</v>
      </c>
      <c r="F314" s="37">
        <v>39.909999999999997</v>
      </c>
    </row>
    <row r="315" spans="2:6" x14ac:dyDescent="0.2">
      <c r="B315" t="s">
        <v>14</v>
      </c>
      <c r="E315" s="88">
        <v>95.43</v>
      </c>
      <c r="F315" s="37">
        <v>95.660000000000011</v>
      </c>
    </row>
    <row r="316" spans="2:6" x14ac:dyDescent="0.2">
      <c r="B316" t="s">
        <v>15</v>
      </c>
      <c r="E316" s="88">
        <v>99.56</v>
      </c>
      <c r="F316" s="37">
        <v>99.800000000000011</v>
      </c>
    </row>
    <row r="317" spans="2:6" x14ac:dyDescent="0.2">
      <c r="B317" t="s">
        <v>16</v>
      </c>
      <c r="E317" s="88">
        <v>136.32999999999998</v>
      </c>
      <c r="F317" s="37">
        <v>136.66999999999999</v>
      </c>
    </row>
    <row r="318" spans="2:6" x14ac:dyDescent="0.2">
      <c r="F318" s="37"/>
    </row>
    <row r="319" spans="2:6" x14ac:dyDescent="0.2">
      <c r="B319" s="14" t="s">
        <v>17</v>
      </c>
      <c r="F319" s="37"/>
    </row>
    <row r="320" spans="2:6" x14ac:dyDescent="0.2">
      <c r="B320" t="s">
        <v>18</v>
      </c>
      <c r="E320" s="88">
        <v>58.26</v>
      </c>
      <c r="F320" s="37">
        <v>58.4</v>
      </c>
    </row>
    <row r="321" spans="2:9" x14ac:dyDescent="0.2">
      <c r="B321" t="s">
        <v>19</v>
      </c>
      <c r="E321" s="88">
        <v>19.440000000000001</v>
      </c>
      <c r="F321" s="37">
        <v>19.490000000000002</v>
      </c>
    </row>
    <row r="322" spans="2:9" x14ac:dyDescent="0.2">
      <c r="B322" t="s">
        <v>20</v>
      </c>
      <c r="E322" s="88">
        <v>72.820000000000007</v>
      </c>
      <c r="F322" s="37">
        <v>73</v>
      </c>
    </row>
    <row r="323" spans="2:9" x14ac:dyDescent="0.2">
      <c r="B323" t="s">
        <v>21</v>
      </c>
      <c r="E323" s="88">
        <v>24.3</v>
      </c>
      <c r="F323" s="37">
        <v>24.360000000000003</v>
      </c>
    </row>
    <row r="324" spans="2:9" ht="13.5" thickBot="1" x14ac:dyDescent="0.25"/>
    <row r="325" spans="2:9" ht="16.5" thickTop="1" thickBot="1" x14ac:dyDescent="0.3">
      <c r="B325" s="5" t="s">
        <v>72</v>
      </c>
      <c r="E325" s="15">
        <f>8*E301+1*E311+4*F301+1*F311</f>
        <v>42989.159999999996</v>
      </c>
    </row>
    <row r="326" spans="2:9" ht="23.25" thickTop="1" x14ac:dyDescent="0.2">
      <c r="B326" s="16" t="s">
        <v>23</v>
      </c>
    </row>
    <row r="328" spans="2:9" x14ac:dyDescent="0.2">
      <c r="B328" s="17"/>
      <c r="C328" s="17"/>
      <c r="D328" s="17"/>
      <c r="E328" s="17"/>
      <c r="F328" s="17"/>
      <c r="G328" s="17"/>
      <c r="H328" s="17"/>
      <c r="I328" s="17"/>
    </row>
    <row r="332" spans="2:9" ht="22.5" customHeight="1" x14ac:dyDescent="0.3">
      <c r="B332" s="81" t="s">
        <v>69</v>
      </c>
      <c r="C332" s="82"/>
    </row>
    <row r="334" spans="2:9" x14ac:dyDescent="0.2">
      <c r="B334" s="2" t="s">
        <v>0</v>
      </c>
      <c r="C334" s="3">
        <v>7</v>
      </c>
    </row>
    <row r="335" spans="2:9" x14ac:dyDescent="0.2">
      <c r="B335" s="2"/>
      <c r="C335" s="4"/>
    </row>
    <row r="336" spans="2:9" x14ac:dyDescent="0.2">
      <c r="B336" s="5" t="s">
        <v>1</v>
      </c>
      <c r="C336" s="6">
        <v>43.519999999999996</v>
      </c>
    </row>
    <row r="337" spans="2:6" x14ac:dyDescent="0.2">
      <c r="B337" s="2"/>
    </row>
    <row r="338" spans="2:6" x14ac:dyDescent="0.2">
      <c r="B338" s="7" t="s">
        <v>2</v>
      </c>
    </row>
    <row r="339" spans="2:6" x14ac:dyDescent="0.2">
      <c r="B339" t="s">
        <v>3</v>
      </c>
      <c r="E339" s="8">
        <v>1131.3599999999999</v>
      </c>
    </row>
    <row r="340" spans="2:6" x14ac:dyDescent="0.2">
      <c r="B340" t="s">
        <v>4</v>
      </c>
      <c r="E340" s="8">
        <f>C334*C336</f>
        <v>304.64</v>
      </c>
    </row>
    <row r="341" spans="2:6" x14ac:dyDescent="0.2">
      <c r="B341" t="s">
        <v>5</v>
      </c>
      <c r="E341" s="8">
        <v>594.64</v>
      </c>
    </row>
    <row r="342" spans="2:6" x14ac:dyDescent="0.2">
      <c r="B342" t="s">
        <v>6</v>
      </c>
      <c r="E342" s="8">
        <v>335.51</v>
      </c>
    </row>
    <row r="343" spans="2:6" x14ac:dyDescent="0.2">
      <c r="B343" t="s">
        <v>7</v>
      </c>
      <c r="E343" s="8">
        <v>402.34999999999997</v>
      </c>
      <c r="F343" s="26"/>
    </row>
    <row r="344" spans="2:6" x14ac:dyDescent="0.2">
      <c r="B344" t="s">
        <v>8</v>
      </c>
      <c r="E344" s="8">
        <v>22.040000000000003</v>
      </c>
    </row>
    <row r="345" spans="2:6" x14ac:dyDescent="0.2">
      <c r="B345" t="s">
        <v>9</v>
      </c>
      <c r="E345" s="8">
        <v>366.03999999999996</v>
      </c>
    </row>
    <row r="346" spans="2:6" ht="14.25" x14ac:dyDescent="0.2">
      <c r="B346" s="9"/>
      <c r="E346" s="10">
        <f>SUM(E339:E345)</f>
        <v>3156.5799999999995</v>
      </c>
    </row>
    <row r="348" spans="2:6" x14ac:dyDescent="0.2">
      <c r="B348" s="7" t="s">
        <v>10</v>
      </c>
    </row>
    <row r="349" spans="2:6" x14ac:dyDescent="0.2">
      <c r="B349" s="11" t="s">
        <v>62</v>
      </c>
      <c r="C349" s="12">
        <v>26.85</v>
      </c>
    </row>
    <row r="351" spans="2:6" x14ac:dyDescent="0.2">
      <c r="B351" t="s">
        <v>3</v>
      </c>
      <c r="E351" s="8">
        <v>698.13</v>
      </c>
    </row>
    <row r="352" spans="2:6" x14ac:dyDescent="0.2">
      <c r="B352" t="s">
        <v>4</v>
      </c>
      <c r="E352" s="8">
        <f>C334*C349</f>
        <v>187.95000000000002</v>
      </c>
    </row>
    <row r="353" spans="2:5" x14ac:dyDescent="0.2">
      <c r="B353" t="s">
        <v>5</v>
      </c>
      <c r="E353" s="8">
        <v>594.64</v>
      </c>
    </row>
    <row r="354" spans="2:5" x14ac:dyDescent="0.2">
      <c r="B354" t="s">
        <v>6</v>
      </c>
      <c r="E354" s="8">
        <v>335.51</v>
      </c>
    </row>
    <row r="355" spans="2:5" x14ac:dyDescent="0.2">
      <c r="B355" t="s">
        <v>7</v>
      </c>
      <c r="E355" s="8">
        <v>402.34999999999997</v>
      </c>
    </row>
    <row r="356" spans="2:5" ht="14.25" x14ac:dyDescent="0.2">
      <c r="B356" s="9"/>
      <c r="E356" s="13">
        <f>SUM(E351:E355)</f>
        <v>2218.58</v>
      </c>
    </row>
    <row r="358" spans="2:5" x14ac:dyDescent="0.2">
      <c r="B358" s="14" t="s">
        <v>12</v>
      </c>
    </row>
    <row r="359" spans="2:5" x14ac:dyDescent="0.2">
      <c r="B359" t="s">
        <v>13</v>
      </c>
      <c r="E359" s="8">
        <v>39.22</v>
      </c>
    </row>
    <row r="360" spans="2:5" x14ac:dyDescent="0.2">
      <c r="B360" t="s">
        <v>14</v>
      </c>
      <c r="E360" s="8">
        <v>94.01</v>
      </c>
    </row>
    <row r="361" spans="2:5" x14ac:dyDescent="0.2">
      <c r="B361" t="s">
        <v>15</v>
      </c>
      <c r="E361" s="8">
        <v>98.08</v>
      </c>
    </row>
    <row r="362" spans="2:5" x14ac:dyDescent="0.2">
      <c r="B362" t="s">
        <v>16</v>
      </c>
      <c r="E362" s="8">
        <v>134.31</v>
      </c>
    </row>
    <row r="364" spans="2:5" x14ac:dyDescent="0.2">
      <c r="B364" s="14" t="s">
        <v>17</v>
      </c>
    </row>
    <row r="365" spans="2:5" x14ac:dyDescent="0.2">
      <c r="B365" t="s">
        <v>18</v>
      </c>
      <c r="E365" s="8">
        <v>57.39</v>
      </c>
    </row>
    <row r="366" spans="2:5" x14ac:dyDescent="0.2">
      <c r="B366" t="s">
        <v>19</v>
      </c>
      <c r="E366" s="8">
        <v>19.150000000000002</v>
      </c>
    </row>
    <row r="367" spans="2:5" x14ac:dyDescent="0.2">
      <c r="B367" t="s">
        <v>20</v>
      </c>
      <c r="E367" s="8">
        <v>71.740000000000009</v>
      </c>
    </row>
    <row r="368" spans="2:5" x14ac:dyDescent="0.2">
      <c r="B368" t="s">
        <v>21</v>
      </c>
      <c r="E368" s="8">
        <v>23.94</v>
      </c>
    </row>
    <row r="369" spans="2:9" ht="13.5" thickBot="1" x14ac:dyDescent="0.25"/>
    <row r="370" spans="2:9" ht="16.5" thickTop="1" thickBot="1" x14ac:dyDescent="0.3">
      <c r="B370" s="5" t="s">
        <v>70</v>
      </c>
      <c r="E370" s="15">
        <f>12*E346+2*E356</f>
        <v>42316.119999999995</v>
      </c>
    </row>
    <row r="371" spans="2:9" ht="23.25" thickTop="1" x14ac:dyDescent="0.2">
      <c r="B371" s="16" t="s">
        <v>23</v>
      </c>
    </row>
    <row r="373" spans="2:9" x14ac:dyDescent="0.2">
      <c r="B373" s="17"/>
      <c r="C373" s="17"/>
      <c r="D373" s="17"/>
      <c r="E373" s="17"/>
      <c r="F373" s="17"/>
      <c r="G373" s="17"/>
      <c r="H373" s="17"/>
      <c r="I373" s="17"/>
    </row>
    <row r="375" spans="2:9" ht="22.5" customHeight="1" x14ac:dyDescent="0.3">
      <c r="B375" s="81" t="s">
        <v>65</v>
      </c>
      <c r="C375" s="83"/>
    </row>
    <row r="377" spans="2:9" x14ac:dyDescent="0.2">
      <c r="B377" s="2" t="s">
        <v>0</v>
      </c>
      <c r="C377" s="78">
        <v>7</v>
      </c>
    </row>
    <row r="378" spans="2:9" x14ac:dyDescent="0.2">
      <c r="B378" s="2"/>
      <c r="C378" s="68"/>
    </row>
    <row r="379" spans="2:9" x14ac:dyDescent="0.2">
      <c r="B379" s="5" t="s">
        <v>1</v>
      </c>
      <c r="C379" s="67">
        <v>43.08</v>
      </c>
    </row>
    <row r="380" spans="2:9" x14ac:dyDescent="0.2">
      <c r="B380" s="2"/>
      <c r="C380" s="68"/>
    </row>
    <row r="381" spans="2:9" x14ac:dyDescent="0.2">
      <c r="B381" s="7" t="s">
        <v>2</v>
      </c>
      <c r="C381" s="68"/>
    </row>
    <row r="382" spans="2:9" x14ac:dyDescent="0.2">
      <c r="B382" t="s">
        <v>3</v>
      </c>
      <c r="C382" s="68"/>
      <c r="E382" s="8">
        <v>1120.1500000000001</v>
      </c>
    </row>
    <row r="383" spans="2:9" x14ac:dyDescent="0.2">
      <c r="B383" t="s">
        <v>4</v>
      </c>
      <c r="C383" s="68"/>
      <c r="E383" s="8">
        <f>C377*C379</f>
        <v>301.56</v>
      </c>
    </row>
    <row r="384" spans="2:9" x14ac:dyDescent="0.2">
      <c r="B384" t="s">
        <v>5</v>
      </c>
      <c r="C384" s="68"/>
      <c r="E384" s="8">
        <v>588.75</v>
      </c>
    </row>
    <row r="385" spans="2:5" x14ac:dyDescent="0.2">
      <c r="B385" t="s">
        <v>6</v>
      </c>
      <c r="C385" s="68"/>
      <c r="E385" s="8">
        <v>332.18</v>
      </c>
    </row>
    <row r="386" spans="2:5" x14ac:dyDescent="0.2">
      <c r="B386" t="s">
        <v>7</v>
      </c>
      <c r="C386" s="68"/>
      <c r="E386" s="8">
        <v>398.36</v>
      </c>
    </row>
    <row r="387" spans="2:5" x14ac:dyDescent="0.2">
      <c r="B387" t="s">
        <v>8</v>
      </c>
      <c r="C387" s="68"/>
      <c r="E387" s="8">
        <v>21.82</v>
      </c>
    </row>
    <row r="388" spans="2:5" x14ac:dyDescent="0.2">
      <c r="B388" t="s">
        <v>9</v>
      </c>
      <c r="C388" s="68"/>
      <c r="E388" s="8">
        <v>362.40999999999997</v>
      </c>
    </row>
    <row r="389" spans="2:5" ht="14.25" x14ac:dyDescent="0.2">
      <c r="B389" s="9"/>
      <c r="C389" s="68"/>
      <c r="E389" s="10">
        <f>SUM(E382:E388)</f>
        <v>3125.23</v>
      </c>
    </row>
    <row r="390" spans="2:5" x14ac:dyDescent="0.2">
      <c r="C390" s="68"/>
    </row>
    <row r="391" spans="2:5" x14ac:dyDescent="0.2">
      <c r="B391" s="7" t="s">
        <v>10</v>
      </c>
      <c r="C391" s="68"/>
    </row>
    <row r="392" spans="2:5" x14ac:dyDescent="0.2">
      <c r="B392" s="11" t="s">
        <v>11</v>
      </c>
      <c r="C392" s="69">
        <v>26.580000000000002</v>
      </c>
    </row>
    <row r="394" spans="2:5" x14ac:dyDescent="0.2">
      <c r="B394" t="s">
        <v>3</v>
      </c>
      <c r="E394" s="8">
        <v>691.21</v>
      </c>
    </row>
    <row r="395" spans="2:5" x14ac:dyDescent="0.2">
      <c r="B395" t="s">
        <v>4</v>
      </c>
      <c r="E395" s="8">
        <f>C377*C392</f>
        <v>186.06</v>
      </c>
    </row>
    <row r="396" spans="2:5" x14ac:dyDescent="0.2">
      <c r="B396" t="s">
        <v>5</v>
      </c>
      <c r="E396" s="8">
        <v>588.75</v>
      </c>
    </row>
    <row r="397" spans="2:5" x14ac:dyDescent="0.2">
      <c r="B397" t="s">
        <v>6</v>
      </c>
      <c r="E397" s="8">
        <v>332.18</v>
      </c>
    </row>
    <row r="398" spans="2:5" x14ac:dyDescent="0.2">
      <c r="B398" t="s">
        <v>7</v>
      </c>
      <c r="E398" s="8">
        <v>398.36</v>
      </c>
    </row>
    <row r="399" spans="2:5" ht="14.25" x14ac:dyDescent="0.2">
      <c r="B399" s="9"/>
      <c r="E399" s="13">
        <f>SUM(E394:E398)</f>
        <v>2196.56</v>
      </c>
    </row>
    <row r="401" spans="2:9" x14ac:dyDescent="0.2">
      <c r="B401" s="14" t="s">
        <v>12</v>
      </c>
    </row>
    <row r="402" spans="2:9" x14ac:dyDescent="0.2">
      <c r="B402" t="s">
        <v>13</v>
      </c>
      <c r="E402" s="8">
        <v>38.83</v>
      </c>
    </row>
    <row r="403" spans="2:9" x14ac:dyDescent="0.2">
      <c r="B403" t="s">
        <v>14</v>
      </c>
      <c r="E403" s="8">
        <v>93.070000000000007</v>
      </c>
    </row>
    <row r="404" spans="2:9" x14ac:dyDescent="0.2">
      <c r="B404" t="s">
        <v>15</v>
      </c>
      <c r="E404" s="8">
        <v>97.100000000000009</v>
      </c>
    </row>
    <row r="405" spans="2:9" x14ac:dyDescent="0.2">
      <c r="B405" t="s">
        <v>16</v>
      </c>
      <c r="E405" s="8">
        <v>132.97999999999999</v>
      </c>
    </row>
    <row r="407" spans="2:9" x14ac:dyDescent="0.2">
      <c r="B407" s="14" t="s">
        <v>17</v>
      </c>
      <c r="E407" s="22"/>
    </row>
    <row r="408" spans="2:9" x14ac:dyDescent="0.2">
      <c r="B408" t="s">
        <v>18</v>
      </c>
      <c r="E408" s="8">
        <v>56.82</v>
      </c>
    </row>
    <row r="409" spans="2:9" x14ac:dyDescent="0.2">
      <c r="B409" t="s">
        <v>19</v>
      </c>
      <c r="E409" s="8">
        <v>18.96</v>
      </c>
    </row>
    <row r="410" spans="2:9" x14ac:dyDescent="0.2">
      <c r="B410" t="s">
        <v>20</v>
      </c>
      <c r="E410" s="8">
        <v>71.02000000000001</v>
      </c>
    </row>
    <row r="411" spans="2:9" x14ac:dyDescent="0.2">
      <c r="B411" t="s">
        <v>21</v>
      </c>
      <c r="E411" s="8">
        <v>23.700000000000003</v>
      </c>
    </row>
    <row r="412" spans="2:9" ht="13.5" thickBot="1" x14ac:dyDescent="0.25"/>
    <row r="413" spans="2:9" ht="16.5" thickTop="1" thickBot="1" x14ac:dyDescent="0.3">
      <c r="B413" s="5" t="s">
        <v>67</v>
      </c>
      <c r="E413" s="15">
        <f>12*E389+2*E399</f>
        <v>41895.880000000005</v>
      </c>
    </row>
    <row r="414" spans="2:9" ht="23.25" thickTop="1" x14ac:dyDescent="0.2">
      <c r="B414" s="16" t="s">
        <v>23</v>
      </c>
    </row>
    <row r="415" spans="2:9" x14ac:dyDescent="0.2">
      <c r="B415" s="16"/>
    </row>
    <row r="416" spans="2:9" x14ac:dyDescent="0.2">
      <c r="B416" s="17"/>
      <c r="C416" s="17"/>
      <c r="D416" s="17"/>
      <c r="E416" s="17"/>
      <c r="F416" s="17"/>
      <c r="G416" s="17"/>
      <c r="H416" s="17"/>
      <c r="I416" s="17"/>
    </row>
    <row r="418" spans="2:5" ht="22.5" customHeight="1" x14ac:dyDescent="0.3">
      <c r="B418" s="81" t="s">
        <v>66</v>
      </c>
      <c r="C418" s="82"/>
    </row>
    <row r="420" spans="2:5" x14ac:dyDescent="0.2">
      <c r="B420" s="2" t="s">
        <v>0</v>
      </c>
      <c r="C420" s="78">
        <v>6</v>
      </c>
    </row>
    <row r="421" spans="2:5" x14ac:dyDescent="0.2">
      <c r="B421" s="2"/>
      <c r="C421" s="68"/>
    </row>
    <row r="422" spans="2:5" x14ac:dyDescent="0.2">
      <c r="B422" s="5" t="s">
        <v>1</v>
      </c>
      <c r="C422" s="67">
        <v>42.65</v>
      </c>
    </row>
    <row r="423" spans="2:5" x14ac:dyDescent="0.2">
      <c r="B423" s="2"/>
      <c r="C423" s="68"/>
    </row>
    <row r="424" spans="2:5" x14ac:dyDescent="0.2">
      <c r="B424" s="7" t="s">
        <v>2</v>
      </c>
      <c r="C424" s="68"/>
    </row>
    <row r="425" spans="2:5" x14ac:dyDescent="0.2">
      <c r="B425" t="s">
        <v>3</v>
      </c>
      <c r="C425" s="68"/>
      <c r="E425" s="8">
        <v>1109.05</v>
      </c>
    </row>
    <row r="426" spans="2:5" x14ac:dyDescent="0.2">
      <c r="B426" t="s">
        <v>4</v>
      </c>
      <c r="C426" s="68"/>
      <c r="E426" s="8">
        <f>C420*C422</f>
        <v>255.89999999999998</v>
      </c>
    </row>
    <row r="427" spans="2:5" x14ac:dyDescent="0.2">
      <c r="B427" t="s">
        <v>5</v>
      </c>
      <c r="C427" s="68"/>
      <c r="E427" s="8">
        <v>582.91999999999996</v>
      </c>
    </row>
    <row r="428" spans="2:5" x14ac:dyDescent="0.2">
      <c r="B428" t="s">
        <v>6</v>
      </c>
      <c r="C428" s="68"/>
      <c r="E428" s="8">
        <v>328.89</v>
      </c>
    </row>
    <row r="429" spans="2:5" x14ac:dyDescent="0.2">
      <c r="B429" t="s">
        <v>7</v>
      </c>
      <c r="C429" s="68"/>
      <c r="E429" s="8">
        <v>394.41</v>
      </c>
    </row>
    <row r="430" spans="2:5" x14ac:dyDescent="0.2">
      <c r="B430" t="s">
        <v>8</v>
      </c>
      <c r="C430" s="68"/>
      <c r="E430" s="8">
        <v>21.6</v>
      </c>
    </row>
    <row r="431" spans="2:5" x14ac:dyDescent="0.2">
      <c r="B431" t="s">
        <v>9</v>
      </c>
      <c r="C431" s="68"/>
      <c r="E431" s="8">
        <v>358.82</v>
      </c>
    </row>
    <row r="432" spans="2:5" ht="14.25" x14ac:dyDescent="0.2">
      <c r="B432" s="9"/>
      <c r="C432" s="68"/>
      <c r="E432" s="10">
        <f>SUM(E425:E431)</f>
        <v>3051.5899999999997</v>
      </c>
    </row>
    <row r="433" spans="2:5" x14ac:dyDescent="0.2">
      <c r="C433" s="68"/>
    </row>
    <row r="434" spans="2:5" x14ac:dyDescent="0.2">
      <c r="B434" s="7" t="s">
        <v>10</v>
      </c>
      <c r="C434" s="68"/>
    </row>
    <row r="435" spans="2:5" x14ac:dyDescent="0.2">
      <c r="B435" s="11" t="s">
        <v>11</v>
      </c>
      <c r="C435" s="69">
        <v>26.31</v>
      </c>
    </row>
    <row r="437" spans="2:5" x14ac:dyDescent="0.2">
      <c r="B437" t="s">
        <v>3</v>
      </c>
      <c r="E437" s="8">
        <v>684.36</v>
      </c>
    </row>
    <row r="438" spans="2:5" x14ac:dyDescent="0.2">
      <c r="B438" t="s">
        <v>4</v>
      </c>
      <c r="E438" s="8">
        <f>C420*C435</f>
        <v>157.85999999999999</v>
      </c>
    </row>
    <row r="439" spans="2:5" x14ac:dyDescent="0.2">
      <c r="B439" t="s">
        <v>5</v>
      </c>
      <c r="E439" s="8">
        <v>582.91999999999996</v>
      </c>
    </row>
    <row r="440" spans="2:5" x14ac:dyDescent="0.2">
      <c r="B440" t="s">
        <v>6</v>
      </c>
      <c r="E440" s="8">
        <v>328.89</v>
      </c>
    </row>
    <row r="441" spans="2:5" x14ac:dyDescent="0.2">
      <c r="B441" t="s">
        <v>7</v>
      </c>
      <c r="E441" s="8">
        <v>394.41</v>
      </c>
    </row>
    <row r="442" spans="2:5" ht="14.25" x14ac:dyDescent="0.2">
      <c r="B442" s="9"/>
      <c r="E442" s="13">
        <f>SUM(E437:E441)</f>
        <v>2148.4399999999996</v>
      </c>
    </row>
    <row r="444" spans="2:5" x14ac:dyDescent="0.2">
      <c r="B444" s="14" t="s">
        <v>12</v>
      </c>
    </row>
    <row r="445" spans="2:5" x14ac:dyDescent="0.2">
      <c r="B445" t="s">
        <v>13</v>
      </c>
      <c r="E445" s="8">
        <v>38.44</v>
      </c>
    </row>
    <row r="446" spans="2:5" x14ac:dyDescent="0.2">
      <c r="B446" t="s">
        <v>14</v>
      </c>
      <c r="E446" s="8">
        <v>92.14</v>
      </c>
    </row>
    <row r="447" spans="2:5" x14ac:dyDescent="0.2">
      <c r="B447" t="s">
        <v>15</v>
      </c>
      <c r="E447" s="8">
        <v>96.13</v>
      </c>
    </row>
    <row r="448" spans="2:5" x14ac:dyDescent="0.2">
      <c r="B448" t="s">
        <v>16</v>
      </c>
      <c r="E448" s="8">
        <v>131.66</v>
      </c>
    </row>
    <row r="450" spans="2:9" x14ac:dyDescent="0.2">
      <c r="B450" s="14" t="s">
        <v>17</v>
      </c>
      <c r="E450" s="22"/>
    </row>
    <row r="451" spans="2:9" x14ac:dyDescent="0.2">
      <c r="B451" t="s">
        <v>18</v>
      </c>
      <c r="E451" s="8">
        <v>56.25</v>
      </c>
    </row>
    <row r="452" spans="2:9" x14ac:dyDescent="0.2">
      <c r="B452" t="s">
        <v>19</v>
      </c>
      <c r="E452" s="8">
        <v>18.77</v>
      </c>
    </row>
    <row r="453" spans="2:9" x14ac:dyDescent="0.2">
      <c r="B453" t="s">
        <v>20</v>
      </c>
      <c r="E453" s="8">
        <v>70.31</v>
      </c>
    </row>
    <row r="454" spans="2:9" x14ac:dyDescent="0.2">
      <c r="B454" t="s">
        <v>21</v>
      </c>
      <c r="E454" s="8">
        <v>23.46</v>
      </c>
    </row>
    <row r="455" spans="2:9" ht="13.5" thickBot="1" x14ac:dyDescent="0.25"/>
    <row r="456" spans="2:9" ht="16.5" thickTop="1" thickBot="1" x14ac:dyDescent="0.3">
      <c r="B456" s="5" t="s">
        <v>68</v>
      </c>
      <c r="E456" s="15">
        <f>12*E432+2*E442</f>
        <v>40915.959999999992</v>
      </c>
    </row>
    <row r="457" spans="2:9" ht="23.25" thickTop="1" x14ac:dyDescent="0.2">
      <c r="B457" s="16" t="s">
        <v>23</v>
      </c>
    </row>
    <row r="458" spans="2:9" x14ac:dyDescent="0.2">
      <c r="B458" s="16"/>
    </row>
    <row r="459" spans="2:9" x14ac:dyDescent="0.2">
      <c r="B459" s="17"/>
      <c r="C459" s="17"/>
      <c r="D459" s="17"/>
      <c r="E459" s="17"/>
      <c r="F459" s="17"/>
      <c r="G459" s="17"/>
      <c r="H459" s="17"/>
      <c r="I459" s="17"/>
    </row>
    <row r="461" spans="2:9" ht="20.25" x14ac:dyDescent="0.3">
      <c r="B461" s="1" t="s">
        <v>24</v>
      </c>
    </row>
    <row r="463" spans="2:9" x14ac:dyDescent="0.2">
      <c r="B463" s="2" t="s">
        <v>0</v>
      </c>
      <c r="C463" s="79">
        <v>5</v>
      </c>
    </row>
    <row r="464" spans="2:9" x14ac:dyDescent="0.2">
      <c r="B464" s="2"/>
      <c r="C464" s="68"/>
    </row>
    <row r="465" spans="2:9" x14ac:dyDescent="0.2">
      <c r="B465" s="5" t="s">
        <v>25</v>
      </c>
      <c r="C465" s="67">
        <v>42.65</v>
      </c>
    </row>
    <row r="466" spans="2:9" x14ac:dyDescent="0.2">
      <c r="B466" s="2"/>
      <c r="C466" s="68"/>
    </row>
    <row r="467" spans="2:9" x14ac:dyDescent="0.2">
      <c r="B467" s="19" t="s">
        <v>2</v>
      </c>
      <c r="C467" s="68"/>
      <c r="D467" s="20"/>
      <c r="E467" s="21" t="s">
        <v>24</v>
      </c>
      <c r="F467" s="22"/>
      <c r="G467" s="20"/>
      <c r="H467" s="22"/>
      <c r="I467" s="22"/>
    </row>
    <row r="468" spans="2:9" x14ac:dyDescent="0.2">
      <c r="B468" t="s">
        <v>3</v>
      </c>
      <c r="C468" s="68"/>
      <c r="E468" s="23">
        <v>1109.05</v>
      </c>
      <c r="F468" s="8"/>
      <c r="G468" s="24"/>
      <c r="H468" s="25"/>
      <c r="I468" s="26"/>
    </row>
    <row r="469" spans="2:9" x14ac:dyDescent="0.2">
      <c r="B469" t="s">
        <v>4</v>
      </c>
      <c r="C469" s="68"/>
      <c r="E469" s="23">
        <f>C465*C463</f>
        <v>213.25</v>
      </c>
      <c r="F469" s="8"/>
      <c r="G469" s="24"/>
      <c r="H469" s="25"/>
      <c r="I469" s="26"/>
    </row>
    <row r="470" spans="2:9" x14ac:dyDescent="0.2">
      <c r="B470" t="s">
        <v>5</v>
      </c>
      <c r="C470" s="68"/>
      <c r="E470" s="23">
        <v>582.91999999999996</v>
      </c>
      <c r="F470" s="8"/>
      <c r="G470" s="24"/>
      <c r="H470" s="25"/>
      <c r="I470" s="26"/>
    </row>
    <row r="471" spans="2:9" x14ac:dyDescent="0.2">
      <c r="B471" t="s">
        <v>6</v>
      </c>
      <c r="C471" s="68"/>
      <c r="E471" s="23">
        <v>328.89</v>
      </c>
      <c r="F471" s="8"/>
      <c r="G471" s="24"/>
      <c r="H471" s="25"/>
      <c r="I471" s="26"/>
    </row>
    <row r="472" spans="2:9" x14ac:dyDescent="0.2">
      <c r="B472" t="s">
        <v>7</v>
      </c>
      <c r="C472" s="68"/>
      <c r="E472" s="23">
        <v>394.41</v>
      </c>
      <c r="F472" s="8"/>
      <c r="G472" s="24"/>
      <c r="H472" s="25"/>
      <c r="I472" s="26"/>
    </row>
    <row r="473" spans="2:9" x14ac:dyDescent="0.2">
      <c r="B473" t="s">
        <v>8</v>
      </c>
      <c r="C473" s="68"/>
      <c r="E473" s="23">
        <v>21.6</v>
      </c>
      <c r="F473" s="8"/>
      <c r="G473" s="24"/>
      <c r="H473" s="25"/>
      <c r="I473" s="26"/>
    </row>
    <row r="474" spans="2:9" x14ac:dyDescent="0.2">
      <c r="B474" t="s">
        <v>9</v>
      </c>
      <c r="C474" s="68"/>
      <c r="E474" s="23">
        <v>358.82</v>
      </c>
      <c r="F474" s="8"/>
      <c r="G474" s="24"/>
      <c r="H474" s="25"/>
      <c r="I474" s="26"/>
    </row>
    <row r="475" spans="2:9" ht="15" x14ac:dyDescent="0.25">
      <c r="B475" s="9"/>
      <c r="C475" s="80"/>
      <c r="D475" s="9"/>
      <c r="E475" s="27">
        <f>SUM(E468:E474)</f>
        <v>3008.9399999999996</v>
      </c>
      <c r="F475" s="28"/>
      <c r="G475" s="29"/>
      <c r="H475" s="30"/>
      <c r="I475" s="30"/>
    </row>
    <row r="476" spans="2:9" x14ac:dyDescent="0.2">
      <c r="C476" s="68"/>
    </row>
    <row r="477" spans="2:9" x14ac:dyDescent="0.2">
      <c r="B477" s="5" t="s">
        <v>26</v>
      </c>
      <c r="C477" s="67">
        <v>26.31</v>
      </c>
      <c r="D477" s="5"/>
      <c r="E477" s="5" t="s">
        <v>27</v>
      </c>
      <c r="F477" s="6">
        <v>684.36</v>
      </c>
    </row>
    <row r="479" spans="2:9" x14ac:dyDescent="0.2">
      <c r="B479" s="31" t="s">
        <v>10</v>
      </c>
      <c r="D479" s="20"/>
      <c r="E479" s="32" t="s">
        <v>64</v>
      </c>
      <c r="F479" s="22" t="s">
        <v>29</v>
      </c>
      <c r="G479" s="22"/>
      <c r="H479" s="22"/>
      <c r="I479" s="22"/>
    </row>
    <row r="480" spans="2:9" x14ac:dyDescent="0.2">
      <c r="B480" t="s">
        <v>3</v>
      </c>
      <c r="E480" s="8">
        <v>684.36</v>
      </c>
      <c r="F480" s="33">
        <v>0</v>
      </c>
      <c r="H480" s="25"/>
      <c r="I480" s="26"/>
    </row>
    <row r="481" spans="2:9" x14ac:dyDescent="0.2">
      <c r="B481" t="s">
        <v>4</v>
      </c>
      <c r="E481" s="8">
        <f>C463*C477</f>
        <v>131.54999999999998</v>
      </c>
      <c r="F481" s="33">
        <v>0</v>
      </c>
      <c r="H481" s="25"/>
      <c r="I481" s="26"/>
    </row>
    <row r="482" spans="2:9" x14ac:dyDescent="0.2">
      <c r="B482" t="s">
        <v>5</v>
      </c>
      <c r="E482" s="8">
        <v>582.91999999999996</v>
      </c>
      <c r="F482" s="33">
        <v>0</v>
      </c>
      <c r="H482" s="25"/>
      <c r="I482" s="26"/>
    </row>
    <row r="483" spans="2:9" ht="14.25" x14ac:dyDescent="0.2">
      <c r="B483" t="s">
        <v>6</v>
      </c>
      <c r="C483" s="9"/>
      <c r="E483" s="8">
        <v>328.89</v>
      </c>
      <c r="F483" s="33">
        <v>0</v>
      </c>
      <c r="H483" s="25"/>
      <c r="I483" s="26"/>
    </row>
    <row r="484" spans="2:9" x14ac:dyDescent="0.2">
      <c r="B484" t="s">
        <v>7</v>
      </c>
      <c r="E484" s="8">
        <v>394.41</v>
      </c>
      <c r="F484" s="33">
        <v>0</v>
      </c>
      <c r="H484" s="25"/>
      <c r="I484" s="26"/>
    </row>
    <row r="485" spans="2:9" ht="15" x14ac:dyDescent="0.25">
      <c r="B485" s="9"/>
      <c r="D485" s="9"/>
      <c r="E485" s="28">
        <f>SUM(E480:E484)</f>
        <v>2122.1299999999997</v>
      </c>
      <c r="F485" s="34">
        <f>SUM(F480:F484)</f>
        <v>0</v>
      </c>
      <c r="G485" s="9"/>
      <c r="H485" s="9"/>
      <c r="I485" s="30"/>
    </row>
    <row r="487" spans="2:9" x14ac:dyDescent="0.2">
      <c r="B487" s="14" t="s">
        <v>12</v>
      </c>
      <c r="D487" s="20"/>
      <c r="E487" s="32" t="s">
        <v>24</v>
      </c>
      <c r="F487" s="22"/>
      <c r="G487" s="22"/>
      <c r="H487" s="22"/>
      <c r="I487" s="22"/>
    </row>
    <row r="488" spans="2:9" x14ac:dyDescent="0.2">
      <c r="B488" t="s">
        <v>13</v>
      </c>
      <c r="E488" s="35">
        <v>38.44</v>
      </c>
      <c r="F488" s="8"/>
      <c r="G488" s="36"/>
      <c r="H488" s="25"/>
      <c r="I488" s="26"/>
    </row>
    <row r="489" spans="2:9" x14ac:dyDescent="0.2">
      <c r="B489" t="s">
        <v>14</v>
      </c>
      <c r="E489" s="35">
        <v>92.14</v>
      </c>
      <c r="F489" s="8"/>
      <c r="G489" s="36"/>
      <c r="H489" s="25"/>
      <c r="I489" s="26"/>
    </row>
    <row r="490" spans="2:9" x14ac:dyDescent="0.2">
      <c r="B490" t="s">
        <v>15</v>
      </c>
      <c r="E490" s="35">
        <v>96.13</v>
      </c>
      <c r="F490" s="8"/>
      <c r="G490" s="36"/>
      <c r="H490" s="25"/>
      <c r="I490" s="26"/>
    </row>
    <row r="491" spans="2:9" x14ac:dyDescent="0.2">
      <c r="B491" t="s">
        <v>16</v>
      </c>
      <c r="E491" s="35">
        <v>131.66</v>
      </c>
      <c r="F491" s="8"/>
      <c r="G491" s="36"/>
      <c r="H491" s="25"/>
      <c r="I491" s="26"/>
    </row>
    <row r="492" spans="2:9" x14ac:dyDescent="0.2">
      <c r="C492" s="20"/>
    </row>
    <row r="493" spans="2:9" x14ac:dyDescent="0.2">
      <c r="B493" s="14" t="s">
        <v>17</v>
      </c>
      <c r="D493" s="20"/>
      <c r="E493" s="32" t="s">
        <v>24</v>
      </c>
      <c r="F493" s="22"/>
      <c r="G493" s="22"/>
      <c r="H493" s="22"/>
      <c r="I493" s="22"/>
    </row>
    <row r="494" spans="2:9" x14ac:dyDescent="0.2">
      <c r="B494" t="s">
        <v>18</v>
      </c>
      <c r="E494" s="35">
        <v>56.25</v>
      </c>
      <c r="F494" s="8"/>
      <c r="H494" s="25"/>
      <c r="I494" s="26"/>
    </row>
    <row r="495" spans="2:9" x14ac:dyDescent="0.2">
      <c r="B495" t="s">
        <v>19</v>
      </c>
      <c r="E495" s="35">
        <v>18.77</v>
      </c>
      <c r="F495" s="8"/>
      <c r="H495" s="25"/>
      <c r="I495" s="26"/>
    </row>
    <row r="496" spans="2:9" x14ac:dyDescent="0.2">
      <c r="B496" t="s">
        <v>20</v>
      </c>
      <c r="E496" s="35">
        <v>70.31</v>
      </c>
      <c r="F496" s="8"/>
      <c r="H496" s="25"/>
      <c r="I496" s="26"/>
    </row>
    <row r="497" spans="2:11" x14ac:dyDescent="0.2">
      <c r="B497" t="s">
        <v>21</v>
      </c>
      <c r="E497" s="35">
        <v>23.46</v>
      </c>
      <c r="F497" s="37"/>
      <c r="H497" s="25"/>
      <c r="I497" s="26"/>
    </row>
    <row r="498" spans="2:11" ht="13.5" thickBot="1" x14ac:dyDescent="0.25"/>
    <row r="499" spans="2:11" ht="16.5" thickTop="1" thickBot="1" x14ac:dyDescent="0.3">
      <c r="B499" s="5" t="s">
        <v>30</v>
      </c>
      <c r="E499" s="15">
        <f>12*E475+2*E485</f>
        <v>40351.54</v>
      </c>
    </row>
    <row r="500" spans="2:11" ht="24" thickTop="1" thickBot="1" x14ac:dyDescent="0.25">
      <c r="B500" s="16" t="s">
        <v>23</v>
      </c>
      <c r="E500" s="70"/>
    </row>
    <row r="501" spans="2:11" ht="13.5" thickTop="1" x14ac:dyDescent="0.2">
      <c r="E501" s="70"/>
      <c r="F501" s="75" t="s">
        <v>31</v>
      </c>
      <c r="G501" s="40">
        <f>E504/E499</f>
        <v>0.94740894647391394</v>
      </c>
      <c r="H501" s="76"/>
    </row>
    <row r="502" spans="2:11" ht="13.5" thickBot="1" x14ac:dyDescent="0.25">
      <c r="E502" s="70"/>
      <c r="F502" s="42">
        <f>E499-E504</f>
        <v>2122.1300000000047</v>
      </c>
      <c r="G502" s="43"/>
      <c r="H502" s="44">
        <f>1-G501</f>
        <v>5.2591053526086062E-2</v>
      </c>
    </row>
    <row r="503" spans="2:11" ht="14.25" thickTop="1" thickBot="1" x14ac:dyDescent="0.25">
      <c r="E503" s="70"/>
    </row>
    <row r="504" spans="2:11" ht="16.5" thickTop="1" thickBot="1" x14ac:dyDescent="0.3">
      <c r="B504" s="11" t="s">
        <v>33</v>
      </c>
      <c r="C504" s="11"/>
      <c r="D504" s="11"/>
      <c r="E504" s="45">
        <f>12*E475+E485</f>
        <v>38229.409999999996</v>
      </c>
      <c r="K504" s="36"/>
    </row>
    <row r="505" spans="2:11" ht="23.25" thickTop="1" x14ac:dyDescent="0.2">
      <c r="B505" s="16" t="s">
        <v>23</v>
      </c>
    </row>
    <row r="506" spans="2:11" x14ac:dyDescent="0.2">
      <c r="K506" s="46"/>
    </row>
    <row r="507" spans="2:11" hidden="1" x14ac:dyDescent="0.2">
      <c r="C507" s="26">
        <f>E499/1568</f>
        <v>25.734400510204082</v>
      </c>
      <c r="D507" s="26">
        <f>E499/1680</f>
        <v>24.018773809523811</v>
      </c>
      <c r="E507" s="26">
        <f>E504/1680</f>
        <v>22.755601190476188</v>
      </c>
      <c r="F507">
        <f>E507/C507</f>
        <v>0.88424835004231961</v>
      </c>
      <c r="G507">
        <f>D507/C507</f>
        <v>0.93333333333333335</v>
      </c>
      <c r="H507">
        <f>E504/E610</f>
        <v>0.88335818081324713</v>
      </c>
      <c r="K507" s="46"/>
    </row>
    <row r="508" spans="2:11" ht="13.5" thickBot="1" x14ac:dyDescent="0.25">
      <c r="C508" s="26"/>
      <c r="D508" s="26"/>
      <c r="E508" s="26"/>
      <c r="K508" s="46"/>
    </row>
    <row r="509" spans="2:11" ht="15.75" thickTop="1" x14ac:dyDescent="0.25">
      <c r="B509" s="47" t="s">
        <v>34</v>
      </c>
      <c r="C509" s="48" t="s">
        <v>35</v>
      </c>
      <c r="D509" s="49" t="s">
        <v>36</v>
      </c>
      <c r="E509" s="50"/>
      <c r="F509" s="50"/>
      <c r="G509" s="51"/>
      <c r="H509" s="52">
        <f>1-G507</f>
        <v>6.6666666666666652E-2</v>
      </c>
      <c r="K509" s="46"/>
    </row>
    <row r="510" spans="2:11" ht="15" x14ac:dyDescent="0.25">
      <c r="B510" s="47" t="s">
        <v>37</v>
      </c>
      <c r="C510" s="53"/>
      <c r="D510" s="54"/>
      <c r="E510" s="54"/>
      <c r="F510" s="54"/>
      <c r="G510" s="54"/>
      <c r="H510" s="55"/>
      <c r="K510" s="46"/>
    </row>
    <row r="511" spans="2:11" ht="15.75" thickBot="1" x14ac:dyDescent="0.3">
      <c r="B511" s="47" t="s">
        <v>38</v>
      </c>
      <c r="C511" s="56" t="s">
        <v>39</v>
      </c>
      <c r="D511" s="57" t="s">
        <v>40</v>
      </c>
      <c r="E511" s="58"/>
      <c r="F511" s="58"/>
      <c r="G511" s="59"/>
      <c r="H511" s="60">
        <f>1-F507</f>
        <v>0.11575164995768039</v>
      </c>
      <c r="K511" s="46"/>
    </row>
    <row r="512" spans="2:11" ht="13.5" thickTop="1" x14ac:dyDescent="0.2"/>
    <row r="513" spans="2:9" ht="13.5" thickBot="1" x14ac:dyDescent="0.25"/>
    <row r="514" spans="2:9" s="65" customFormat="1" ht="21.75" thickTop="1" thickBot="1" x14ac:dyDescent="0.35">
      <c r="B514" s="61" t="s">
        <v>41</v>
      </c>
      <c r="C514" s="62"/>
      <c r="D514" s="62"/>
      <c r="E514" s="62"/>
      <c r="F514" s="63">
        <f>E610-E504</f>
        <v>5047.9500000000116</v>
      </c>
      <c r="G514" s="62"/>
      <c r="H514" s="64">
        <f>1-H507</f>
        <v>0.11664181918675287</v>
      </c>
    </row>
    <row r="515" spans="2:9" ht="13.5" thickTop="1" x14ac:dyDescent="0.2"/>
    <row r="516" spans="2:9" x14ac:dyDescent="0.2">
      <c r="B516" s="17"/>
      <c r="C516" s="17"/>
      <c r="D516" s="17"/>
      <c r="E516" s="17"/>
      <c r="F516" s="17"/>
      <c r="G516" s="17"/>
      <c r="H516" s="17"/>
      <c r="I516" s="17"/>
    </row>
    <row r="518" spans="2:9" ht="22.5" customHeight="1" x14ac:dyDescent="0.3">
      <c r="B518" s="1" t="s">
        <v>42</v>
      </c>
    </row>
    <row r="520" spans="2:9" x14ac:dyDescent="0.2">
      <c r="B520" s="2" t="s">
        <v>0</v>
      </c>
      <c r="C520" s="78">
        <v>5</v>
      </c>
    </row>
    <row r="521" spans="2:9" x14ac:dyDescent="0.2">
      <c r="B521" s="2"/>
      <c r="C521" s="68"/>
    </row>
    <row r="522" spans="2:9" x14ac:dyDescent="0.2">
      <c r="B522" s="5" t="s">
        <v>1</v>
      </c>
      <c r="C522" s="67">
        <v>42.65</v>
      </c>
    </row>
    <row r="523" spans="2:9" x14ac:dyDescent="0.2">
      <c r="B523" s="2"/>
      <c r="C523" s="68"/>
    </row>
    <row r="524" spans="2:9" x14ac:dyDescent="0.2">
      <c r="B524" s="7" t="s">
        <v>2</v>
      </c>
      <c r="C524" s="68"/>
    </row>
    <row r="525" spans="2:9" x14ac:dyDescent="0.2">
      <c r="B525" t="s">
        <v>3</v>
      </c>
      <c r="C525" s="68"/>
      <c r="E525" s="8">
        <v>1109.05</v>
      </c>
    </row>
    <row r="526" spans="2:9" x14ac:dyDescent="0.2">
      <c r="B526" t="s">
        <v>4</v>
      </c>
      <c r="C526" s="68"/>
      <c r="E526" s="8">
        <f>C520*C522</f>
        <v>213.25</v>
      </c>
    </row>
    <row r="527" spans="2:9" x14ac:dyDescent="0.2">
      <c r="B527" t="s">
        <v>5</v>
      </c>
      <c r="C527" s="68"/>
      <c r="E527" s="8">
        <v>582.91999999999996</v>
      </c>
    </row>
    <row r="528" spans="2:9" x14ac:dyDescent="0.2">
      <c r="B528" t="s">
        <v>6</v>
      </c>
      <c r="C528" s="68"/>
      <c r="E528" s="8">
        <v>328.89</v>
      </c>
    </row>
    <row r="529" spans="2:5" x14ac:dyDescent="0.2">
      <c r="B529" t="s">
        <v>7</v>
      </c>
      <c r="C529" s="68"/>
      <c r="E529" s="8">
        <v>394.41</v>
      </c>
    </row>
    <row r="530" spans="2:5" x14ac:dyDescent="0.2">
      <c r="B530" t="s">
        <v>8</v>
      </c>
      <c r="C530" s="68"/>
      <c r="E530" s="8">
        <v>21.6</v>
      </c>
    </row>
    <row r="531" spans="2:5" x14ac:dyDescent="0.2">
      <c r="B531" t="s">
        <v>9</v>
      </c>
      <c r="C531" s="68"/>
      <c r="E531" s="8">
        <v>358.82</v>
      </c>
    </row>
    <row r="532" spans="2:5" ht="14.25" x14ac:dyDescent="0.2">
      <c r="B532" s="9"/>
      <c r="C532" s="68"/>
      <c r="E532" s="10">
        <f>SUM(E525:E531)</f>
        <v>3008.9399999999996</v>
      </c>
    </row>
    <row r="533" spans="2:5" x14ac:dyDescent="0.2">
      <c r="C533" s="68"/>
    </row>
    <row r="534" spans="2:5" x14ac:dyDescent="0.2">
      <c r="B534" s="7" t="s">
        <v>10</v>
      </c>
      <c r="C534" s="68"/>
    </row>
    <row r="535" spans="2:5" x14ac:dyDescent="0.2">
      <c r="B535" s="11" t="s">
        <v>11</v>
      </c>
      <c r="C535" s="69">
        <v>26.31</v>
      </c>
    </row>
    <row r="537" spans="2:5" x14ac:dyDescent="0.2">
      <c r="B537" t="s">
        <v>3</v>
      </c>
      <c r="E537" s="8">
        <v>684.36</v>
      </c>
    </row>
    <row r="538" spans="2:5" x14ac:dyDescent="0.2">
      <c r="B538" t="s">
        <v>4</v>
      </c>
      <c r="E538" s="8">
        <f>C520*C535</f>
        <v>131.54999999999998</v>
      </c>
    </row>
    <row r="539" spans="2:5" x14ac:dyDescent="0.2">
      <c r="B539" t="s">
        <v>5</v>
      </c>
      <c r="E539" s="8">
        <v>582.91999999999996</v>
      </c>
    </row>
    <row r="540" spans="2:5" x14ac:dyDescent="0.2">
      <c r="B540" t="s">
        <v>6</v>
      </c>
      <c r="E540" s="8">
        <v>328.89</v>
      </c>
    </row>
    <row r="541" spans="2:5" x14ac:dyDescent="0.2">
      <c r="B541" t="s">
        <v>7</v>
      </c>
      <c r="E541" s="8">
        <v>394.41</v>
      </c>
    </row>
    <row r="542" spans="2:5" ht="14.25" x14ac:dyDescent="0.2">
      <c r="B542" s="9"/>
      <c r="E542" s="13">
        <f>SUM(E537:E541)</f>
        <v>2122.1299999999997</v>
      </c>
    </row>
    <row r="544" spans="2:5" x14ac:dyDescent="0.2">
      <c r="B544" s="14" t="s">
        <v>12</v>
      </c>
    </row>
    <row r="545" spans="2:5" x14ac:dyDescent="0.2">
      <c r="B545" t="s">
        <v>13</v>
      </c>
      <c r="E545" s="8">
        <v>38.44</v>
      </c>
    </row>
    <row r="546" spans="2:5" x14ac:dyDescent="0.2">
      <c r="B546" t="s">
        <v>14</v>
      </c>
      <c r="E546" s="8">
        <v>92.14</v>
      </c>
    </row>
    <row r="547" spans="2:5" x14ac:dyDescent="0.2">
      <c r="B547" t="s">
        <v>15</v>
      </c>
      <c r="E547" s="8">
        <v>96.13</v>
      </c>
    </row>
    <row r="548" spans="2:5" x14ac:dyDescent="0.2">
      <c r="B548" t="s">
        <v>16</v>
      </c>
      <c r="E548" s="8">
        <v>131.66</v>
      </c>
    </row>
    <row r="550" spans="2:5" x14ac:dyDescent="0.2">
      <c r="B550" s="14" t="s">
        <v>17</v>
      </c>
      <c r="E550" s="22"/>
    </row>
    <row r="551" spans="2:5" x14ac:dyDescent="0.2">
      <c r="B551" t="s">
        <v>18</v>
      </c>
      <c r="E551" s="8">
        <v>56.25</v>
      </c>
    </row>
    <row r="552" spans="2:5" x14ac:dyDescent="0.2">
      <c r="B552" t="s">
        <v>19</v>
      </c>
      <c r="E552" s="8">
        <v>18.77</v>
      </c>
    </row>
    <row r="553" spans="2:5" x14ac:dyDescent="0.2">
      <c r="B553" t="s">
        <v>20</v>
      </c>
      <c r="E553" s="8">
        <v>70.31</v>
      </c>
    </row>
    <row r="554" spans="2:5" x14ac:dyDescent="0.2">
      <c r="B554" t="s">
        <v>21</v>
      </c>
      <c r="E554" s="8">
        <v>23.46</v>
      </c>
    </row>
    <row r="555" spans="2:5" ht="13.5" thickBot="1" x14ac:dyDescent="0.25"/>
    <row r="556" spans="2:5" ht="16.5" thickTop="1" thickBot="1" x14ac:dyDescent="0.3">
      <c r="B556" s="5" t="s">
        <v>43</v>
      </c>
      <c r="E556" s="15">
        <f>12*E532+2*E542</f>
        <v>40351.54</v>
      </c>
    </row>
    <row r="557" spans="2:5" ht="23.25" thickTop="1" x14ac:dyDescent="0.2">
      <c r="B557" s="16" t="s">
        <v>23</v>
      </c>
    </row>
    <row r="559" spans="2:5" ht="13.5" thickBot="1" x14ac:dyDescent="0.25"/>
    <row r="560" spans="2:5" ht="16.5" thickTop="1" thickBot="1" x14ac:dyDescent="0.3">
      <c r="B560" s="11" t="s">
        <v>44</v>
      </c>
      <c r="C560" s="11"/>
      <c r="E560" s="45">
        <f>E615-E556</f>
        <v>1251.6100000000006</v>
      </c>
    </row>
    <row r="561" spans="2:9" ht="52.5" customHeight="1" thickTop="1" x14ac:dyDescent="0.2">
      <c r="B561" s="16" t="s">
        <v>45</v>
      </c>
    </row>
    <row r="564" spans="2:9" x14ac:dyDescent="0.2">
      <c r="B564" s="17"/>
      <c r="C564" s="17"/>
      <c r="D564" s="17"/>
      <c r="E564" s="17"/>
      <c r="F564" s="17"/>
      <c r="G564" s="17"/>
      <c r="H564" s="17"/>
      <c r="I564" s="17"/>
    </row>
    <row r="566" spans="2:9" ht="22.5" customHeight="1" x14ac:dyDescent="0.3">
      <c r="B566" s="1" t="s">
        <v>46</v>
      </c>
    </row>
    <row r="568" spans="2:9" x14ac:dyDescent="0.2">
      <c r="B568" s="2" t="s">
        <v>0</v>
      </c>
      <c r="C568" s="79">
        <v>5</v>
      </c>
    </row>
    <row r="569" spans="2:9" x14ac:dyDescent="0.2">
      <c r="B569" s="2"/>
      <c r="C569" s="68"/>
    </row>
    <row r="570" spans="2:9" x14ac:dyDescent="0.2">
      <c r="B570" s="5" t="s">
        <v>47</v>
      </c>
      <c r="C570" s="67">
        <v>44.65</v>
      </c>
    </row>
    <row r="571" spans="2:9" x14ac:dyDescent="0.2">
      <c r="B571" s="2"/>
      <c r="C571" s="68"/>
    </row>
    <row r="572" spans="2:9" x14ac:dyDescent="0.2">
      <c r="B572" s="11" t="s">
        <v>48</v>
      </c>
      <c r="C572" s="69">
        <v>42.65</v>
      </c>
    </row>
    <row r="574" spans="2:9" s="20" customFormat="1" x14ac:dyDescent="0.2">
      <c r="E574" s="21" t="s">
        <v>49</v>
      </c>
      <c r="F574" s="22" t="s">
        <v>50</v>
      </c>
      <c r="H574" s="22" t="s">
        <v>51</v>
      </c>
      <c r="I574" s="22" t="s">
        <v>52</v>
      </c>
    </row>
    <row r="575" spans="2:9" x14ac:dyDescent="0.2">
      <c r="B575" t="s">
        <v>3</v>
      </c>
      <c r="E575" s="8">
        <v>1161.3</v>
      </c>
      <c r="F575" s="8">
        <v>1109.05</v>
      </c>
      <c r="G575" s="24">
        <f t="shared" ref="G575:G581" si="0">F575/E575</f>
        <v>0.95500731938344963</v>
      </c>
      <c r="H575" s="25">
        <f t="shared" ref="H575:H581" si="1">1-G575</f>
        <v>4.4992680616550373E-2</v>
      </c>
      <c r="I575" s="26">
        <f t="shared" ref="I575:I582" si="2">E575-F575</f>
        <v>52.25</v>
      </c>
    </row>
    <row r="576" spans="2:9" x14ac:dyDescent="0.2">
      <c r="B576" t="s">
        <v>4</v>
      </c>
      <c r="E576" s="8">
        <f>C570*C568</f>
        <v>223.25</v>
      </c>
      <c r="F576" s="8">
        <f>C568*C572</f>
        <v>213.25</v>
      </c>
      <c r="G576" s="24">
        <f t="shared" si="0"/>
        <v>0.95520716685330342</v>
      </c>
      <c r="H576" s="25">
        <f t="shared" si="1"/>
        <v>4.4792833146696576E-2</v>
      </c>
      <c r="I576" s="26">
        <f t="shared" si="2"/>
        <v>10</v>
      </c>
    </row>
    <row r="577" spans="2:9" x14ac:dyDescent="0.2">
      <c r="B577" t="s">
        <v>5</v>
      </c>
      <c r="E577" s="8">
        <v>613.6</v>
      </c>
      <c r="F577" s="8">
        <v>582.91999999999996</v>
      </c>
      <c r="G577" s="24">
        <f t="shared" si="0"/>
        <v>0.94999999999999984</v>
      </c>
      <c r="H577" s="25">
        <f t="shared" si="1"/>
        <v>5.0000000000000155E-2</v>
      </c>
      <c r="I577" s="26">
        <f t="shared" si="2"/>
        <v>30.680000000000064</v>
      </c>
    </row>
    <row r="578" spans="2:9" x14ac:dyDescent="0.2">
      <c r="B578" t="s">
        <v>6</v>
      </c>
      <c r="E578" s="8">
        <v>342.59</v>
      </c>
      <c r="F578" s="8">
        <v>328.89</v>
      </c>
      <c r="G578" s="24">
        <f t="shared" si="0"/>
        <v>0.96001050818762956</v>
      </c>
      <c r="H578" s="25">
        <f t="shared" si="1"/>
        <v>3.9989491812370437E-2</v>
      </c>
      <c r="I578" s="26">
        <f t="shared" si="2"/>
        <v>13.699999999999989</v>
      </c>
    </row>
    <row r="579" spans="2:9" x14ac:dyDescent="0.2">
      <c r="B579" t="s">
        <v>7</v>
      </c>
      <c r="E579" s="8">
        <v>410.84</v>
      </c>
      <c r="F579" s="8">
        <v>394.41</v>
      </c>
      <c r="G579" s="24">
        <f t="shared" si="0"/>
        <v>0.96000876253529366</v>
      </c>
      <c r="H579" s="25">
        <f t="shared" si="1"/>
        <v>3.9991237464706342E-2</v>
      </c>
      <c r="I579" s="26">
        <f t="shared" si="2"/>
        <v>16.42999999999995</v>
      </c>
    </row>
    <row r="580" spans="2:9" x14ac:dyDescent="0.2">
      <c r="B580" t="s">
        <v>8</v>
      </c>
      <c r="E580" s="8">
        <v>22.5</v>
      </c>
      <c r="F580" s="8">
        <v>21.6</v>
      </c>
      <c r="G580" s="24">
        <f t="shared" si="0"/>
        <v>0.96000000000000008</v>
      </c>
      <c r="H580" s="25">
        <f t="shared" si="1"/>
        <v>3.9999999999999925E-2</v>
      </c>
      <c r="I580" s="26">
        <f t="shared" si="2"/>
        <v>0.89999999999999858</v>
      </c>
    </row>
    <row r="581" spans="2:9" x14ac:dyDescent="0.2">
      <c r="B581" t="s">
        <v>9</v>
      </c>
      <c r="E581" s="8">
        <v>373.77</v>
      </c>
      <c r="F581" s="8">
        <v>358.82</v>
      </c>
      <c r="G581" s="24">
        <f t="shared" si="0"/>
        <v>0.96000214035369347</v>
      </c>
      <c r="H581" s="25">
        <f t="shared" si="1"/>
        <v>3.9997859646306533E-2</v>
      </c>
      <c r="I581" s="26">
        <f t="shared" si="2"/>
        <v>14.949999999999989</v>
      </c>
    </row>
    <row r="582" spans="2:9" s="9" customFormat="1" ht="15" x14ac:dyDescent="0.25">
      <c r="E582" s="28">
        <f>SUM(E575:E581)</f>
        <v>3147.8500000000004</v>
      </c>
      <c r="F582" s="28">
        <f>SUM(F575:F581)</f>
        <v>3008.9399999999996</v>
      </c>
      <c r="G582" s="29"/>
      <c r="H582" s="30"/>
      <c r="I582" s="30">
        <f t="shared" si="2"/>
        <v>138.91000000000076</v>
      </c>
    </row>
    <row r="583" spans="2:9" x14ac:dyDescent="0.2">
      <c r="E583" s="13"/>
      <c r="F583" s="13"/>
      <c r="G583" s="66"/>
      <c r="H583" s="74"/>
    </row>
    <row r="584" spans="2:9" x14ac:dyDescent="0.2">
      <c r="B584" s="5" t="s">
        <v>53</v>
      </c>
      <c r="C584" s="67">
        <v>44.65</v>
      </c>
      <c r="D584" s="5"/>
      <c r="E584" s="5" t="s">
        <v>54</v>
      </c>
      <c r="F584" s="67">
        <v>1161.3</v>
      </c>
    </row>
    <row r="585" spans="2:9" x14ac:dyDescent="0.2">
      <c r="C585" s="68"/>
      <c r="F585" s="68"/>
    </row>
    <row r="586" spans="2:9" x14ac:dyDescent="0.2">
      <c r="B586" s="11" t="s">
        <v>55</v>
      </c>
      <c r="C586" s="69">
        <v>23.98</v>
      </c>
      <c r="D586" s="11"/>
      <c r="E586" s="11" t="s">
        <v>56</v>
      </c>
      <c r="F586" s="69">
        <v>623.62</v>
      </c>
    </row>
    <row r="588" spans="2:9" s="20" customFormat="1" x14ac:dyDescent="0.2">
      <c r="C588"/>
      <c r="E588" s="32" t="s">
        <v>57</v>
      </c>
      <c r="F588" s="22" t="s">
        <v>58</v>
      </c>
      <c r="G588" s="22"/>
      <c r="H588" s="22" t="s">
        <v>51</v>
      </c>
      <c r="I588" s="22" t="s">
        <v>52</v>
      </c>
    </row>
    <row r="589" spans="2:9" x14ac:dyDescent="0.2">
      <c r="B589" t="s">
        <v>3</v>
      </c>
      <c r="E589" s="8">
        <v>1161.3</v>
      </c>
      <c r="F589" s="8">
        <v>623.62</v>
      </c>
      <c r="G589">
        <f>F589/E589</f>
        <v>0.53700163609747698</v>
      </c>
      <c r="H589" s="25">
        <f>1-G589</f>
        <v>0.46299836390252302</v>
      </c>
      <c r="I589" s="26">
        <f t="shared" ref="I589:I594" si="3">E589-F589</f>
        <v>537.67999999999995</v>
      </c>
    </row>
    <row r="590" spans="2:9" x14ac:dyDescent="0.2">
      <c r="B590" t="s">
        <v>4</v>
      </c>
      <c r="E590" s="8">
        <f>C568*C584</f>
        <v>223.25</v>
      </c>
      <c r="F590" s="8">
        <f>C568*C586</f>
        <v>119.9</v>
      </c>
      <c r="G590">
        <f>F590/E590</f>
        <v>0.53706606942889146</v>
      </c>
      <c r="H590" s="25">
        <f>1-G590</f>
        <v>0.46293393057110854</v>
      </c>
      <c r="I590" s="26">
        <f t="shared" si="3"/>
        <v>103.35</v>
      </c>
    </row>
    <row r="591" spans="2:9" x14ac:dyDescent="0.2">
      <c r="B591" t="s">
        <v>5</v>
      </c>
      <c r="E591" s="8">
        <v>613.6</v>
      </c>
      <c r="F591" s="8">
        <v>582.91999999999996</v>
      </c>
      <c r="G591">
        <f>F591/E591</f>
        <v>0.94999999999999984</v>
      </c>
      <c r="H591" s="25">
        <f>1-G591</f>
        <v>5.0000000000000155E-2</v>
      </c>
      <c r="I591" s="26">
        <f t="shared" si="3"/>
        <v>30.680000000000064</v>
      </c>
    </row>
    <row r="592" spans="2:9" ht="14.25" x14ac:dyDescent="0.2">
      <c r="B592" t="s">
        <v>6</v>
      </c>
      <c r="C592" s="9"/>
      <c r="E592" s="8">
        <v>342.59</v>
      </c>
      <c r="F592" s="8">
        <v>328.89</v>
      </c>
      <c r="G592">
        <f>F592/E592</f>
        <v>0.96001050818762956</v>
      </c>
      <c r="H592" s="25">
        <f>1-G592</f>
        <v>3.9989491812370437E-2</v>
      </c>
      <c r="I592" s="26">
        <f t="shared" si="3"/>
        <v>13.699999999999989</v>
      </c>
    </row>
    <row r="593" spans="2:9" x14ac:dyDescent="0.2">
      <c r="B593" t="s">
        <v>7</v>
      </c>
      <c r="E593" s="8">
        <v>410.84</v>
      </c>
      <c r="F593" s="8">
        <v>394.41</v>
      </c>
      <c r="G593">
        <f>F593/E593</f>
        <v>0.96000876253529366</v>
      </c>
      <c r="H593" s="25">
        <f>1-G593</f>
        <v>3.9991237464706342E-2</v>
      </c>
      <c r="I593" s="26">
        <f t="shared" si="3"/>
        <v>16.42999999999995</v>
      </c>
    </row>
    <row r="594" spans="2:9" s="9" customFormat="1" ht="15" x14ac:dyDescent="0.25">
      <c r="C594"/>
      <c r="E594" s="28">
        <f>SUM(E589:E593)</f>
        <v>2751.5800000000004</v>
      </c>
      <c r="F594" s="28">
        <f>SUM(F589:F593)</f>
        <v>2049.7399999999998</v>
      </c>
      <c r="I594" s="30">
        <f t="shared" si="3"/>
        <v>701.8400000000006</v>
      </c>
    </row>
    <row r="597" spans="2:9" s="20" customFormat="1" x14ac:dyDescent="0.2">
      <c r="B597" s="14" t="s">
        <v>12</v>
      </c>
      <c r="C597"/>
      <c r="E597" s="32" t="s">
        <v>49</v>
      </c>
      <c r="F597" s="22" t="s">
        <v>59</v>
      </c>
      <c r="G597" s="22"/>
      <c r="H597" s="22" t="s">
        <v>51</v>
      </c>
      <c r="I597" s="22" t="s">
        <v>52</v>
      </c>
    </row>
    <row r="598" spans="2:9" x14ac:dyDescent="0.2">
      <c r="B598" t="s">
        <v>13</v>
      </c>
      <c r="E598" s="8">
        <v>40.04</v>
      </c>
      <c r="F598" s="8">
        <v>38.44</v>
      </c>
      <c r="G598" s="36">
        <f>F598/E598</f>
        <v>0.96003996003995995</v>
      </c>
      <c r="H598" s="25">
        <f>1-G598</f>
        <v>3.996003996004005E-2</v>
      </c>
      <c r="I598" s="26">
        <f>E598-F598</f>
        <v>1.6000000000000014</v>
      </c>
    </row>
    <row r="599" spans="2:9" x14ac:dyDescent="0.2">
      <c r="B599" t="s">
        <v>14</v>
      </c>
      <c r="E599" s="8">
        <v>95.97</v>
      </c>
      <c r="F599" s="8">
        <v>92.14</v>
      </c>
      <c r="G599" s="36">
        <f>F599/E599</f>
        <v>0.96009169532145466</v>
      </c>
      <c r="H599" s="25">
        <f>1-G599</f>
        <v>3.9908304678545337E-2</v>
      </c>
      <c r="I599" s="26">
        <f>E599-F599</f>
        <v>3.8299999999999983</v>
      </c>
    </row>
    <row r="600" spans="2:9" x14ac:dyDescent="0.2">
      <c r="B600" t="s">
        <v>15</v>
      </c>
      <c r="E600" s="8">
        <v>100.13</v>
      </c>
      <c r="F600" s="8">
        <v>96.13</v>
      </c>
      <c r="G600" s="36">
        <f>F600/E600</f>
        <v>0.96005193248776588</v>
      </c>
      <c r="H600" s="25">
        <f>1-G600</f>
        <v>3.994806751223412E-2</v>
      </c>
      <c r="I600" s="26">
        <f>E600-F600</f>
        <v>4</v>
      </c>
    </row>
    <row r="601" spans="2:9" x14ac:dyDescent="0.2">
      <c r="B601" t="s">
        <v>16</v>
      </c>
      <c r="E601" s="8">
        <v>137.13999999999999</v>
      </c>
      <c r="F601" s="8">
        <v>131.66</v>
      </c>
      <c r="G601" s="36">
        <f>F601/E601</f>
        <v>0.96004083418404562</v>
      </c>
      <c r="H601" s="25">
        <f>1-G601</f>
        <v>3.9959165815954378E-2</v>
      </c>
      <c r="I601" s="26">
        <f>E601-F601</f>
        <v>5.4799999999999898</v>
      </c>
    </row>
    <row r="603" spans="2:9" s="20" customFormat="1" x14ac:dyDescent="0.2">
      <c r="B603" s="14" t="s">
        <v>17</v>
      </c>
      <c r="C603"/>
      <c r="E603" s="32" t="s">
        <v>49</v>
      </c>
      <c r="F603" s="22" t="s">
        <v>59</v>
      </c>
      <c r="G603" s="22"/>
      <c r="H603" s="22" t="s">
        <v>51</v>
      </c>
      <c r="I603" s="22" t="s">
        <v>52</v>
      </c>
    </row>
    <row r="604" spans="2:9" x14ac:dyDescent="0.2">
      <c r="B604" t="s">
        <v>18</v>
      </c>
      <c r="E604" s="8">
        <v>58.59</v>
      </c>
      <c r="F604" s="8">
        <v>56.25</v>
      </c>
      <c r="G604">
        <f>F604/E604</f>
        <v>0.96006144393241166</v>
      </c>
      <c r="H604" s="25">
        <f>1-G604</f>
        <v>3.9938556067588338E-2</v>
      </c>
      <c r="I604" s="26">
        <f>E604-F604</f>
        <v>2.3400000000000034</v>
      </c>
    </row>
    <row r="605" spans="2:9" x14ac:dyDescent="0.2">
      <c r="B605" t="s">
        <v>19</v>
      </c>
      <c r="E605" s="8">
        <v>19.55</v>
      </c>
      <c r="F605" s="8">
        <v>18.77</v>
      </c>
      <c r="G605">
        <f>F605/E605</f>
        <v>0.96010230179028122</v>
      </c>
      <c r="H605" s="25">
        <f>1-G605</f>
        <v>3.9897698209718779E-2</v>
      </c>
      <c r="I605" s="26">
        <f>E605-F605</f>
        <v>0.78000000000000114</v>
      </c>
    </row>
    <row r="606" spans="2:9" x14ac:dyDescent="0.2">
      <c r="B606" t="s">
        <v>20</v>
      </c>
      <c r="E606" s="8">
        <v>73.23</v>
      </c>
      <c r="F606" s="8">
        <v>70.31</v>
      </c>
      <c r="G606">
        <f>F606/E606</f>
        <v>0.96012563157176023</v>
      </c>
      <c r="H606" s="25">
        <f>1-G606</f>
        <v>3.987436842823977E-2</v>
      </c>
      <c r="I606" s="26">
        <f>E606-F606</f>
        <v>2.9200000000000017</v>
      </c>
    </row>
    <row r="607" spans="2:9" x14ac:dyDescent="0.2">
      <c r="B607" t="s">
        <v>21</v>
      </c>
      <c r="E607" s="8">
        <v>24.43</v>
      </c>
      <c r="F607" s="37">
        <v>23.46</v>
      </c>
      <c r="G607">
        <f>F607/E607</f>
        <v>0.9602947196070406</v>
      </c>
      <c r="H607" s="25">
        <f>1-G607</f>
        <v>3.9705280392959397E-2</v>
      </c>
      <c r="I607" s="26">
        <f>E607-F607</f>
        <v>0.96999999999999886</v>
      </c>
    </row>
    <row r="609" spans="2:8" ht="13.5" thickBot="1" x14ac:dyDescent="0.25"/>
    <row r="610" spans="2:8" ht="16.5" thickTop="1" thickBot="1" x14ac:dyDescent="0.3">
      <c r="B610" s="5" t="s">
        <v>60</v>
      </c>
      <c r="E610" s="15">
        <f>12*E582+2*E594</f>
        <v>43277.360000000008</v>
      </c>
    </row>
    <row r="611" spans="2:8" ht="24" thickTop="1" thickBot="1" x14ac:dyDescent="0.25">
      <c r="B611" s="16" t="s">
        <v>23</v>
      </c>
      <c r="E611" s="70"/>
    </row>
    <row r="612" spans="2:8" ht="13.5" thickTop="1" x14ac:dyDescent="0.2">
      <c r="E612" s="70"/>
      <c r="F612" s="39" t="s">
        <v>31</v>
      </c>
      <c r="G612" s="71">
        <f>E615/E610</f>
        <v>0.9613144147424888</v>
      </c>
      <c r="H612" s="41" t="s">
        <v>32</v>
      </c>
    </row>
    <row r="613" spans="2:8" ht="13.5" thickBot="1" x14ac:dyDescent="0.25">
      <c r="E613" s="70"/>
      <c r="F613" s="42">
        <f>E610-E615</f>
        <v>1674.2100000000064</v>
      </c>
      <c r="G613" s="72"/>
      <c r="H613" s="44">
        <f>1-G612</f>
        <v>3.8685585257511201E-2</v>
      </c>
    </row>
    <row r="614" spans="2:8" ht="14.25" thickTop="1" thickBot="1" x14ac:dyDescent="0.25">
      <c r="E614" s="70"/>
    </row>
    <row r="615" spans="2:8" ht="16.5" thickTop="1" thickBot="1" x14ac:dyDescent="0.3">
      <c r="B615" s="11" t="s">
        <v>61</v>
      </c>
      <c r="C615" s="11"/>
      <c r="D615" s="11"/>
      <c r="E615" s="45">
        <f>5*E582+7*F582+E594+F594</f>
        <v>41603.15</v>
      </c>
    </row>
    <row r="616" spans="2:8" ht="23.25" thickTop="1" x14ac:dyDescent="0.2">
      <c r="B616" s="16" t="s">
        <v>23</v>
      </c>
    </row>
  </sheetData>
  <dataValidations count="1">
    <dataValidation type="list" allowBlank="1" showInputMessage="1" showErrorMessage="1" sqref="F463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15" max="16383" man="1"/>
    <brk id="5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22 3</vt:lpstr>
      <vt:lpstr>22 10</vt:lpstr>
      <vt:lpstr>23 4</vt:lpstr>
      <vt:lpstr>23 7</vt:lpstr>
      <vt:lpstr>23 12</vt:lpstr>
      <vt:lpstr>24 11</vt:lpstr>
      <vt:lpstr>24 12</vt:lpstr>
      <vt:lpstr>24 13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Rodríguez Alvarez</dc:creator>
  <cp:lastModifiedBy>Sindicato Palencia</cp:lastModifiedBy>
  <dcterms:created xsi:type="dcterms:W3CDTF">2016-01-16T16:55:09Z</dcterms:created>
  <dcterms:modified xsi:type="dcterms:W3CDTF">2023-01-28T16:45:13Z</dcterms:modified>
</cp:coreProperties>
</file>