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ardo\Desktop\AA MANOLO ABRIL 2022\SIVECAL\SIVECAL 22\RETRIBUCIONES 2022\"/>
    </mc:Choice>
  </mc:AlternateContent>
  <bookViews>
    <workbookView xWindow="0" yWindow="0" windowWidth="28770" windowHeight="11925" activeTab="4"/>
  </bookViews>
  <sheets>
    <sheet name="22 10" sheetId="1" r:id="rId1"/>
    <sheet name="22 13" sheetId="2" r:id="rId2"/>
    <sheet name="23" sheetId="3" r:id="rId3"/>
    <sheet name="24 12" sheetId="4" r:id="rId4"/>
    <sheet name="24 13" sheetId="5" r:id="rId5"/>
  </sheets>
  <definedNames>
    <definedName name="VACACIONES">#REF!</definedName>
  </definedNames>
  <calcPr calcId="152511"/>
</workbook>
</file>

<file path=xl/calcChain.xml><?xml version="1.0" encoding="utf-8"?>
<calcChain xmlns="http://schemas.openxmlformats.org/spreadsheetml/2006/main">
  <c r="E31" i="5" l="1"/>
  <c r="E30" i="5" l="1"/>
  <c r="E26" i="5"/>
  <c r="E19" i="5"/>
  <c r="E20" i="5" s="1"/>
  <c r="E38" i="5" s="1"/>
  <c r="E13" i="5"/>
  <c r="E30" i="2"/>
  <c r="E26" i="2"/>
  <c r="E31" i="2" s="1"/>
  <c r="E19" i="2"/>
  <c r="E13" i="2"/>
  <c r="E20" i="2" s="1"/>
  <c r="E38" i="2" l="1"/>
  <c r="E30" i="4"/>
  <c r="E31" i="4"/>
  <c r="E19" i="4"/>
  <c r="E13" i="4"/>
  <c r="E20" i="4" s="1"/>
  <c r="E38" i="4" s="1"/>
  <c r="E28" i="3"/>
  <c r="E25" i="3"/>
  <c r="E29" i="3" s="1"/>
  <c r="E18" i="3"/>
  <c r="E13" i="3"/>
  <c r="E19" i="3" s="1"/>
  <c r="E36" i="3" l="1"/>
  <c r="E30" i="1" l="1"/>
  <c r="E26" i="1"/>
  <c r="E31" i="1" s="1"/>
  <c r="E19" i="1"/>
  <c r="E13" i="1"/>
  <c r="E20" i="1" s="1"/>
  <c r="E38" i="1" l="1"/>
  <c r="E72" i="1"/>
  <c r="E68" i="1"/>
  <c r="E73" i="1" s="1"/>
  <c r="E61" i="1"/>
  <c r="E55" i="1"/>
  <c r="E72" i="2"/>
  <c r="E68" i="2"/>
  <c r="E73" i="2" s="1"/>
  <c r="E61" i="2"/>
  <c r="E55" i="2"/>
  <c r="E71" i="4"/>
  <c r="E68" i="3"/>
  <c r="E58" i="3"/>
  <c r="E65" i="3"/>
  <c r="E69" i="3" s="1"/>
  <c r="E53" i="3"/>
  <c r="E59" i="3" s="1"/>
  <c r="E68" i="5"/>
  <c r="E55" i="5"/>
  <c r="E72" i="5"/>
  <c r="E61" i="5"/>
  <c r="E60" i="4"/>
  <c r="E54" i="4"/>
  <c r="E62" i="1" l="1"/>
  <c r="E62" i="2"/>
  <c r="E80" i="1"/>
  <c r="E80" i="2"/>
  <c r="E76" i="3"/>
  <c r="E67" i="4"/>
  <c r="E72" i="4" s="1"/>
  <c r="E61" i="4"/>
  <c r="E62" i="5"/>
  <c r="E73" i="5"/>
  <c r="E79" i="4" l="1"/>
  <c r="E80" i="5"/>
  <c r="E101" i="3"/>
  <c r="E104" i="3" s="1"/>
  <c r="E104" i="4"/>
  <c r="E108" i="4" s="1"/>
  <c r="E115" i="4" s="1"/>
  <c r="E92" i="4"/>
  <c r="E98" i="4" s="1"/>
  <c r="E126" i="3"/>
  <c r="E131" i="3" s="1"/>
  <c r="E137" i="3"/>
  <c r="E140" i="3"/>
  <c r="E133" i="2"/>
  <c r="E145" i="2"/>
  <c r="E149" i="2" s="1"/>
  <c r="E156" i="2" s="1"/>
  <c r="E107" i="2"/>
  <c r="E111" i="2"/>
  <c r="E139" i="2"/>
  <c r="E95" i="2"/>
  <c r="E101" i="2" s="1"/>
  <c r="E93" i="1"/>
  <c r="E118" i="2" l="1"/>
  <c r="E147" i="3"/>
  <c r="E142" i="4"/>
  <c r="E146" i="4" s="1"/>
  <c r="E130" i="4"/>
  <c r="E136" i="4" s="1"/>
  <c r="E153" i="4" s="1"/>
  <c r="E109" i="5" l="1"/>
  <c r="E90" i="3"/>
  <c r="E95" i="3" s="1"/>
  <c r="E111" i="3" s="1"/>
  <c r="E105" i="1"/>
  <c r="E97" i="5"/>
  <c r="E109" i="1" l="1"/>
  <c r="E99" i="1"/>
  <c r="E113" i="5"/>
  <c r="E103" i="5"/>
  <c r="E116" i="1" l="1"/>
  <c r="E120" i="5"/>
  <c r="E135" i="5"/>
  <c r="E147" i="5" l="1"/>
  <c r="E151" i="5" s="1"/>
  <c r="E141" i="5"/>
  <c r="E143" i="1"/>
  <c r="E147" i="1" s="1"/>
  <c r="E131" i="1"/>
  <c r="E137" i="1" s="1"/>
  <c r="E154" i="1" l="1"/>
  <c r="E158" i="5"/>
  <c r="F184" i="5"/>
  <c r="F188" i="5" s="1"/>
  <c r="F172" i="5"/>
  <c r="F178" i="5" s="1"/>
  <c r="F181" i="4"/>
  <c r="F185" i="4" s="1"/>
  <c r="F169" i="4"/>
  <c r="F175" i="4" s="1"/>
  <c r="F172" i="3"/>
  <c r="F175" i="3" s="1"/>
  <c r="F161" i="3"/>
  <c r="F166" i="3" s="1"/>
  <c r="F182" i="2"/>
  <c r="F186" i="2" s="1"/>
  <c r="F170" i="2"/>
  <c r="F176" i="2" s="1"/>
  <c r="F181" i="1"/>
  <c r="F185" i="1" s="1"/>
  <c r="F169" i="1"/>
  <c r="F175" i="1" s="1"/>
  <c r="E181" i="4"/>
  <c r="E185" i="4" s="1"/>
  <c r="E169" i="4"/>
  <c r="E175" i="4" s="1"/>
  <c r="E172" i="3"/>
  <c r="E175" i="3" s="1"/>
  <c r="E161" i="3"/>
  <c r="E166" i="3" s="1"/>
  <c r="E182" i="2"/>
  <c r="E186" i="2" s="1"/>
  <c r="E170" i="2"/>
  <c r="E176" i="2" s="1"/>
  <c r="E181" i="1"/>
  <c r="E185" i="1" s="1"/>
  <c r="E169" i="1"/>
  <c r="E175" i="1" s="1"/>
  <c r="E184" i="5"/>
  <c r="E188" i="5" s="1"/>
  <c r="E172" i="5"/>
  <c r="E178" i="5" s="1"/>
  <c r="F210" i="5"/>
  <c r="F216" i="5" s="1"/>
  <c r="F207" i="4"/>
  <c r="F213" i="4" s="1"/>
  <c r="F197" i="3"/>
  <c r="F202" i="3" s="1"/>
  <c r="F208" i="2"/>
  <c r="F214" i="2" s="1"/>
  <c r="F222" i="5"/>
  <c r="F226" i="5" s="1"/>
  <c r="F219" i="4"/>
  <c r="F223" i="4" s="1"/>
  <c r="F208" i="3"/>
  <c r="F211" i="3" s="1"/>
  <c r="F220" i="2"/>
  <c r="F224" i="2" s="1"/>
  <c r="F219" i="1"/>
  <c r="F223" i="1" s="1"/>
  <c r="F207" i="1"/>
  <c r="F213" i="1" s="1"/>
  <c r="F193" i="2" l="1"/>
  <c r="E193" i="2"/>
  <c r="E192" i="4"/>
  <c r="F192" i="4"/>
  <c r="F192" i="1"/>
  <c r="F195" i="5"/>
  <c r="E195" i="5"/>
  <c r="F182" i="3"/>
  <c r="E182" i="3"/>
  <c r="E192" i="1"/>
  <c r="E222" i="5"/>
  <c r="E226" i="5" s="1"/>
  <c r="E210" i="5"/>
  <c r="E216" i="5" s="1"/>
  <c r="E255" i="4"/>
  <c r="E259" i="4" s="1"/>
  <c r="E243" i="4"/>
  <c r="E249" i="4" s="1"/>
  <c r="E219" i="4"/>
  <c r="E223" i="4" s="1"/>
  <c r="E207" i="4"/>
  <c r="E213" i="4" s="1"/>
  <c r="E208" i="3"/>
  <c r="E211" i="3" s="1"/>
  <c r="E197" i="3"/>
  <c r="E202" i="3" s="1"/>
  <c r="E220" i="2"/>
  <c r="E224" i="2" s="1"/>
  <c r="E208" i="2"/>
  <c r="E214" i="2" s="1"/>
  <c r="E219" i="1"/>
  <c r="E223" i="1" s="1"/>
  <c r="E207" i="1"/>
  <c r="E213" i="1" s="1"/>
  <c r="E231" i="2" l="1"/>
  <c r="E230" i="4"/>
  <c r="E233" i="5"/>
  <c r="E218" i="3"/>
  <c r="E230" i="1"/>
  <c r="E266" i="4"/>
  <c r="E258" i="5"/>
  <c r="E262" i="5" s="1"/>
  <c r="E246" i="5"/>
  <c r="E252" i="5" s="1"/>
  <c r="E244" i="3"/>
  <c r="E247" i="3" s="1"/>
  <c r="E233" i="3"/>
  <c r="E238" i="3" s="1"/>
  <c r="E256" i="2"/>
  <c r="E260" i="2" s="1"/>
  <c r="E244" i="2"/>
  <c r="E250" i="2" s="1"/>
  <c r="E269" i="5" l="1"/>
  <c r="E267" i="2"/>
  <c r="E254" i="3"/>
  <c r="E255" i="1" l="1"/>
  <c r="E259" i="1" s="1"/>
  <c r="E243" i="1"/>
  <c r="E249" i="1" s="1"/>
  <c r="E266" i="1" l="1"/>
  <c r="E294" i="5"/>
  <c r="E298" i="5" s="1"/>
  <c r="E282" i="5"/>
  <c r="E288" i="5" s="1"/>
  <c r="E291" i="4"/>
  <c r="E295" i="4" s="1"/>
  <c r="E279" i="4"/>
  <c r="E285" i="4" s="1"/>
  <c r="E278" i="3"/>
  <c r="E281" i="3" s="1"/>
  <c r="E267" i="3"/>
  <c r="E272" i="3" s="1"/>
  <c r="E292" i="2"/>
  <c r="E296" i="2" s="1"/>
  <c r="E280" i="2"/>
  <c r="E286" i="2" s="1"/>
  <c r="E291" i="1"/>
  <c r="E295" i="1" s="1"/>
  <c r="E279" i="1"/>
  <c r="E285" i="1" s="1"/>
  <c r="I472" i="5"/>
  <c r="G472" i="5"/>
  <c r="H472" i="5" s="1"/>
  <c r="I471" i="5"/>
  <c r="G471" i="5"/>
  <c r="H471" i="5" s="1"/>
  <c r="I470" i="5"/>
  <c r="G470" i="5"/>
  <c r="H470" i="5" s="1"/>
  <c r="I466" i="5"/>
  <c r="G466" i="5"/>
  <c r="H466" i="5" s="1"/>
  <c r="I465" i="5"/>
  <c r="G465" i="5"/>
  <c r="H465" i="5" s="1"/>
  <c r="I464" i="5"/>
  <c r="G464" i="5"/>
  <c r="H464" i="5" s="1"/>
  <c r="F463" i="5"/>
  <c r="F467" i="5" s="1"/>
  <c r="E463" i="5"/>
  <c r="E467" i="5" s="1"/>
  <c r="I462" i="5"/>
  <c r="G462" i="5"/>
  <c r="H462" i="5" s="1"/>
  <c r="I453" i="5"/>
  <c r="G453" i="5"/>
  <c r="H453" i="5" s="1"/>
  <c r="I452" i="5"/>
  <c r="G452" i="5"/>
  <c r="H452" i="5" s="1"/>
  <c r="I451" i="5"/>
  <c r="G451" i="5"/>
  <c r="H451" i="5" s="1"/>
  <c r="I450" i="5"/>
  <c r="G450" i="5"/>
  <c r="H450" i="5" s="1"/>
  <c r="I449" i="5"/>
  <c r="G449" i="5"/>
  <c r="H449" i="5" s="1"/>
  <c r="F448" i="5"/>
  <c r="F454" i="5" s="1"/>
  <c r="E448" i="5"/>
  <c r="E454" i="5" s="1"/>
  <c r="I447" i="5"/>
  <c r="G447" i="5"/>
  <c r="H447" i="5" s="1"/>
  <c r="E416" i="5"/>
  <c r="E420" i="5" s="1"/>
  <c r="E404" i="5"/>
  <c r="E410" i="5" s="1"/>
  <c r="F370" i="5"/>
  <c r="E366" i="5"/>
  <c r="E370" i="5" s="1"/>
  <c r="E354" i="5"/>
  <c r="E360" i="5" s="1"/>
  <c r="E330" i="5"/>
  <c r="E334" i="5" s="1"/>
  <c r="E318" i="5"/>
  <c r="E324" i="5" s="1"/>
  <c r="I469" i="4"/>
  <c r="G469" i="4"/>
  <c r="H469" i="4" s="1"/>
  <c r="I468" i="4"/>
  <c r="G468" i="4"/>
  <c r="H468" i="4" s="1"/>
  <c r="I467" i="4"/>
  <c r="G467" i="4"/>
  <c r="H467" i="4" s="1"/>
  <c r="I463" i="4"/>
  <c r="G463" i="4"/>
  <c r="H463" i="4" s="1"/>
  <c r="I462" i="4"/>
  <c r="G462" i="4"/>
  <c r="H462" i="4" s="1"/>
  <c r="I461" i="4"/>
  <c r="G461" i="4"/>
  <c r="H461" i="4" s="1"/>
  <c r="F460" i="4"/>
  <c r="E460" i="4"/>
  <c r="E464" i="4" s="1"/>
  <c r="I459" i="4"/>
  <c r="G459" i="4"/>
  <c r="H459" i="4" s="1"/>
  <c r="I450" i="4"/>
  <c r="G450" i="4"/>
  <c r="H450" i="4" s="1"/>
  <c r="I449" i="4"/>
  <c r="G449" i="4"/>
  <c r="H449" i="4" s="1"/>
  <c r="I448" i="4"/>
  <c r="G448" i="4"/>
  <c r="H448" i="4" s="1"/>
  <c r="I447" i="4"/>
  <c r="G447" i="4"/>
  <c r="H447" i="4" s="1"/>
  <c r="I446" i="4"/>
  <c r="G446" i="4"/>
  <c r="H446" i="4" s="1"/>
  <c r="F445" i="4"/>
  <c r="E445" i="4"/>
  <c r="E451" i="4" s="1"/>
  <c r="I444" i="4"/>
  <c r="G444" i="4"/>
  <c r="H444" i="4" s="1"/>
  <c r="E413" i="4"/>
  <c r="E417" i="4" s="1"/>
  <c r="E401" i="4"/>
  <c r="E407" i="4" s="1"/>
  <c r="F367" i="4"/>
  <c r="E363" i="4"/>
  <c r="E367" i="4" s="1"/>
  <c r="E351" i="4"/>
  <c r="E357" i="4" s="1"/>
  <c r="E327" i="4"/>
  <c r="E331" i="4" s="1"/>
  <c r="E315" i="4"/>
  <c r="E321" i="4" s="1"/>
  <c r="I449" i="3"/>
  <c r="G449" i="3"/>
  <c r="H449" i="3" s="1"/>
  <c r="I448" i="3"/>
  <c r="G448" i="3"/>
  <c r="H448" i="3" s="1"/>
  <c r="I447" i="3"/>
  <c r="G447" i="3"/>
  <c r="H447" i="3" s="1"/>
  <c r="I443" i="3"/>
  <c r="G443" i="3"/>
  <c r="H443" i="3" s="1"/>
  <c r="I442" i="3"/>
  <c r="G442" i="3"/>
  <c r="H442" i="3" s="1"/>
  <c r="F441" i="3"/>
  <c r="F444" i="3" s="1"/>
  <c r="E441" i="3"/>
  <c r="E444" i="3" s="1"/>
  <c r="I440" i="3"/>
  <c r="G440" i="3"/>
  <c r="H440" i="3" s="1"/>
  <c r="I431" i="3"/>
  <c r="G431" i="3"/>
  <c r="H431" i="3" s="1"/>
  <c r="I430" i="3"/>
  <c r="G430" i="3"/>
  <c r="H430" i="3" s="1"/>
  <c r="I429" i="3"/>
  <c r="G429" i="3"/>
  <c r="H429" i="3" s="1"/>
  <c r="I428" i="3"/>
  <c r="G428" i="3"/>
  <c r="H428" i="3" s="1"/>
  <c r="F427" i="3"/>
  <c r="F432" i="3" s="1"/>
  <c r="E427" i="3"/>
  <c r="E432" i="3" s="1"/>
  <c r="I426" i="3"/>
  <c r="G426" i="3"/>
  <c r="H426" i="3" s="1"/>
  <c r="E396" i="3"/>
  <c r="E399" i="3" s="1"/>
  <c r="E385" i="3"/>
  <c r="E390" i="3" s="1"/>
  <c r="F350" i="3"/>
  <c r="E347" i="3"/>
  <c r="E350" i="3" s="1"/>
  <c r="E335" i="3"/>
  <c r="E340" i="3" s="1"/>
  <c r="E312" i="3"/>
  <c r="E315" i="3" s="1"/>
  <c r="E301" i="3"/>
  <c r="E306" i="3" s="1"/>
  <c r="I470" i="2"/>
  <c r="G470" i="2"/>
  <c r="H470" i="2" s="1"/>
  <c r="I469" i="2"/>
  <c r="G469" i="2"/>
  <c r="H469" i="2" s="1"/>
  <c r="I468" i="2"/>
  <c r="G468" i="2"/>
  <c r="H468" i="2" s="1"/>
  <c r="I464" i="2"/>
  <c r="G464" i="2"/>
  <c r="H464" i="2" s="1"/>
  <c r="I463" i="2"/>
  <c r="G463" i="2"/>
  <c r="H463" i="2" s="1"/>
  <c r="I462" i="2"/>
  <c r="G462" i="2"/>
  <c r="H462" i="2" s="1"/>
  <c r="F461" i="2"/>
  <c r="E461" i="2"/>
  <c r="E465" i="2" s="1"/>
  <c r="I460" i="2"/>
  <c r="G460" i="2"/>
  <c r="H460" i="2" s="1"/>
  <c r="I451" i="2"/>
  <c r="G451" i="2"/>
  <c r="H451" i="2" s="1"/>
  <c r="I450" i="2"/>
  <c r="G450" i="2"/>
  <c r="H450" i="2" s="1"/>
  <c r="I449" i="2"/>
  <c r="G449" i="2"/>
  <c r="H449" i="2" s="1"/>
  <c r="I448" i="2"/>
  <c r="G448" i="2"/>
  <c r="H448" i="2" s="1"/>
  <c r="I447" i="2"/>
  <c r="G447" i="2"/>
  <c r="H447" i="2" s="1"/>
  <c r="F446" i="2"/>
  <c r="E446" i="2"/>
  <c r="E452" i="2" s="1"/>
  <c r="I445" i="2"/>
  <c r="G445" i="2"/>
  <c r="H445" i="2" s="1"/>
  <c r="E414" i="2"/>
  <c r="E418" i="2" s="1"/>
  <c r="E402" i="2"/>
  <c r="E408" i="2" s="1"/>
  <c r="F368" i="2"/>
  <c r="E364" i="2"/>
  <c r="E368" i="2" s="1"/>
  <c r="E352" i="2"/>
  <c r="E358" i="2" s="1"/>
  <c r="E328" i="2"/>
  <c r="E332" i="2" s="1"/>
  <c r="E316" i="2"/>
  <c r="E322" i="2" s="1"/>
  <c r="I469" i="1"/>
  <c r="G469" i="1"/>
  <c r="H469" i="1" s="1"/>
  <c r="I468" i="1"/>
  <c r="G468" i="1"/>
  <c r="H468" i="1" s="1"/>
  <c r="I467" i="1"/>
  <c r="G467" i="1"/>
  <c r="H467" i="1" s="1"/>
  <c r="I463" i="1"/>
  <c r="G463" i="1"/>
  <c r="H463" i="1" s="1"/>
  <c r="I462" i="1"/>
  <c r="G462" i="1"/>
  <c r="H462" i="1" s="1"/>
  <c r="I461" i="1"/>
  <c r="G461" i="1"/>
  <c r="H461" i="1" s="1"/>
  <c r="F460" i="1"/>
  <c r="F464" i="1" s="1"/>
  <c r="E460" i="1"/>
  <c r="E464" i="1" s="1"/>
  <c r="I459" i="1"/>
  <c r="G459" i="1"/>
  <c r="H459" i="1" s="1"/>
  <c r="I450" i="1"/>
  <c r="G450" i="1"/>
  <c r="H450" i="1" s="1"/>
  <c r="I449" i="1"/>
  <c r="G449" i="1"/>
  <c r="H449" i="1" s="1"/>
  <c r="I448" i="1"/>
  <c r="G448" i="1"/>
  <c r="H448" i="1" s="1"/>
  <c r="I447" i="1"/>
  <c r="G447" i="1"/>
  <c r="H447" i="1" s="1"/>
  <c r="I446" i="1"/>
  <c r="G446" i="1"/>
  <c r="H446" i="1" s="1"/>
  <c r="F445" i="1"/>
  <c r="F451" i="1" s="1"/>
  <c r="E445" i="1"/>
  <c r="E451" i="1" s="1"/>
  <c r="I444" i="1"/>
  <c r="G444" i="1"/>
  <c r="H444" i="1" s="1"/>
  <c r="E413" i="1"/>
  <c r="E417" i="1" s="1"/>
  <c r="E401" i="1"/>
  <c r="E407" i="1" s="1"/>
  <c r="F367" i="1"/>
  <c r="E363" i="1"/>
  <c r="E367" i="1" s="1"/>
  <c r="E351" i="1"/>
  <c r="E357" i="1" s="1"/>
  <c r="E327" i="1"/>
  <c r="E331" i="1" s="1"/>
  <c r="E315" i="1"/>
  <c r="E321" i="1" s="1"/>
  <c r="E339" i="2" l="1"/>
  <c r="E427" i="5"/>
  <c r="E362" i="3"/>
  <c r="E338" i="4"/>
  <c r="G461" i="2"/>
  <c r="H461" i="2" s="1"/>
  <c r="E406" i="3"/>
  <c r="G445" i="4"/>
  <c r="H445" i="4" s="1"/>
  <c r="G460" i="4"/>
  <c r="H460" i="4" s="1"/>
  <c r="E382" i="5"/>
  <c r="E385" i="5" s="1"/>
  <c r="E379" i="1"/>
  <c r="E382" i="1" s="1"/>
  <c r="G446" i="2"/>
  <c r="H446" i="2" s="1"/>
  <c r="E288" i="3"/>
  <c r="E305" i="5"/>
  <c r="I441" i="3"/>
  <c r="E302" i="4"/>
  <c r="E303" i="2"/>
  <c r="E424" i="1"/>
  <c r="E338" i="1"/>
  <c r="I464" i="1"/>
  <c r="E302" i="1"/>
  <c r="E379" i="4"/>
  <c r="E374" i="4"/>
  <c r="E477" i="1"/>
  <c r="E472" i="1"/>
  <c r="I451" i="1"/>
  <c r="E380" i="2"/>
  <c r="E375" i="2"/>
  <c r="E365" i="3"/>
  <c r="E473" i="2"/>
  <c r="I432" i="3"/>
  <c r="E457" i="3"/>
  <c r="E452" i="3"/>
  <c r="E472" i="4"/>
  <c r="E480" i="5"/>
  <c r="E475" i="5"/>
  <c r="I454" i="5"/>
  <c r="E425" i="2"/>
  <c r="E322" i="3"/>
  <c r="I444" i="3"/>
  <c r="E424" i="4"/>
  <c r="E341" i="5"/>
  <c r="I467" i="5"/>
  <c r="E374" i="1"/>
  <c r="G445" i="1"/>
  <c r="H445" i="1" s="1"/>
  <c r="I445" i="1"/>
  <c r="G460" i="1"/>
  <c r="H460" i="1" s="1"/>
  <c r="I460" i="1"/>
  <c r="F452" i="2"/>
  <c r="I452" i="2" s="1"/>
  <c r="F465" i="2"/>
  <c r="I465" i="2" s="1"/>
  <c r="E357" i="3"/>
  <c r="G427" i="3"/>
  <c r="H427" i="3" s="1"/>
  <c r="I427" i="3"/>
  <c r="F451" i="4"/>
  <c r="F464" i="4"/>
  <c r="I464" i="4" s="1"/>
  <c r="E377" i="5"/>
  <c r="G448" i="5"/>
  <c r="H448" i="5" s="1"/>
  <c r="I448" i="5"/>
  <c r="G463" i="5"/>
  <c r="H463" i="5" s="1"/>
  <c r="I463" i="5"/>
  <c r="I446" i="2"/>
  <c r="I461" i="2"/>
  <c r="G441" i="3"/>
  <c r="H441" i="3" s="1"/>
  <c r="I445" i="4"/>
  <c r="I460" i="4"/>
  <c r="G376" i="1" l="1"/>
  <c r="H377" i="1" s="1"/>
  <c r="G359" i="3"/>
  <c r="H360" i="3" s="1"/>
  <c r="E477" i="4"/>
  <c r="E428" i="4" s="1"/>
  <c r="F392" i="5"/>
  <c r="F478" i="5"/>
  <c r="E383" i="2"/>
  <c r="F383" i="2"/>
  <c r="H390" i="2" s="1"/>
  <c r="G377" i="2"/>
  <c r="H378" i="2" s="1"/>
  <c r="F389" i="1"/>
  <c r="F475" i="1"/>
  <c r="E382" i="4"/>
  <c r="F382" i="4"/>
  <c r="H389" i="4" s="1"/>
  <c r="G376" i="4"/>
  <c r="H377" i="4" s="1"/>
  <c r="E478" i="2"/>
  <c r="F476" i="2" s="1"/>
  <c r="F385" i="5"/>
  <c r="H392" i="5" s="1"/>
  <c r="D385" i="5"/>
  <c r="C385" i="5"/>
  <c r="G384" i="5" s="1"/>
  <c r="H389" i="5" s="1"/>
  <c r="F380" i="5"/>
  <c r="D382" i="1"/>
  <c r="C382" i="1"/>
  <c r="G381" i="1" s="1"/>
  <c r="H386" i="1" s="1"/>
  <c r="F377" i="1"/>
  <c r="G454" i="3"/>
  <c r="H455" i="3" s="1"/>
  <c r="E410" i="3"/>
  <c r="C365" i="3"/>
  <c r="G364" i="3" s="1"/>
  <c r="H370" i="3" s="1"/>
  <c r="D365" i="3"/>
  <c r="F360" i="3"/>
  <c r="G477" i="5"/>
  <c r="H478" i="5" s="1"/>
  <c r="E431" i="5"/>
  <c r="F389" i="4"/>
  <c r="F373" i="3"/>
  <c r="F455" i="3"/>
  <c r="F390" i="2"/>
  <c r="C383" i="2"/>
  <c r="F378" i="2"/>
  <c r="D383" i="2"/>
  <c r="G474" i="1"/>
  <c r="H475" i="1" s="1"/>
  <c r="E428" i="1"/>
  <c r="C382" i="4"/>
  <c r="F377" i="4"/>
  <c r="D382" i="4"/>
  <c r="I451" i="4"/>
  <c r="F382" i="1"/>
  <c r="H389" i="1" s="1"/>
  <c r="G363" i="3"/>
  <c r="H373" i="3" s="1"/>
  <c r="G379" i="5"/>
  <c r="H380" i="5" s="1"/>
  <c r="F475" i="4" l="1"/>
  <c r="G474" i="4"/>
  <c r="H475" i="4" s="1"/>
  <c r="G382" i="4"/>
  <c r="H384" i="4" s="1"/>
  <c r="G383" i="2"/>
  <c r="H385" i="2" s="1"/>
  <c r="G365" i="3"/>
  <c r="H368" i="3" s="1"/>
  <c r="G382" i="1"/>
  <c r="H384" i="1" s="1"/>
  <c r="E429" i="2"/>
  <c r="G475" i="2"/>
  <c r="H476" i="2" s="1"/>
  <c r="G385" i="5"/>
  <c r="H387" i="5" s="1"/>
  <c r="G382" i="2"/>
  <c r="H387" i="2" s="1"/>
  <c r="G381" i="4"/>
  <c r="H386" i="4" s="1"/>
</calcChain>
</file>

<file path=xl/sharedStrings.xml><?xml version="1.0" encoding="utf-8"?>
<sst xmlns="http://schemas.openxmlformats.org/spreadsheetml/2006/main" count="1660" uniqueCount="82">
  <si>
    <t>Numero trienos funcionario</t>
  </si>
  <si>
    <t>Cantidad trienio nómina mensual</t>
  </si>
  <si>
    <t>NÓMINA MENSUAL</t>
  </si>
  <si>
    <t xml:space="preserve">Salario base </t>
  </si>
  <si>
    <t xml:space="preserve">Trienios Modulares </t>
  </si>
  <si>
    <t>Complemento Destino</t>
  </si>
  <si>
    <t>Compl. Espec. Factor A</t>
  </si>
  <si>
    <t>Compl. Espec. Factor  BCD</t>
  </si>
  <si>
    <t>Consolidación Punto 4º Acuerdo</t>
  </si>
  <si>
    <t>Productividad</t>
  </si>
  <si>
    <t>PAGA EXTRAORDINARIA</t>
  </si>
  <si>
    <t xml:space="preserve">Cantidad trienio extra </t>
  </si>
  <si>
    <t xml:space="preserve">Otros conceptos. </t>
  </si>
  <si>
    <t>Control permanente diario</t>
  </si>
  <si>
    <t>Control permanente fin de semana</t>
  </si>
  <si>
    <t>Nocturnidad</t>
  </si>
  <si>
    <t>BRUTO ANUAL 2013</t>
  </si>
  <si>
    <t>(Aquí no se han tenido en cuenta
los controles permanentes)</t>
  </si>
  <si>
    <t>AÑO 2012</t>
  </si>
  <si>
    <t>Cantidad trienio año 2012</t>
  </si>
  <si>
    <t>Cantidad trienio extra 2012</t>
  </si>
  <si>
    <t>Sueldo para extra 2012</t>
  </si>
  <si>
    <t>EXTRA JUNIO 2012</t>
  </si>
  <si>
    <t>EXTRA DICIEMBRE 2012</t>
  </si>
  <si>
    <t>BRUTO ANUAL AÑO 2012 ANTES RECORTE</t>
  </si>
  <si>
    <t>REDUCCIÓN ANUAL</t>
  </si>
  <si>
    <t>PORCENTAJE</t>
  </si>
  <si>
    <t>BRUTO ANUAL AÑO 2012 TRAS RECORTE</t>
  </si>
  <si>
    <t xml:space="preserve">BAJADA POR </t>
  </si>
  <si>
    <t>ABRIL 2012</t>
  </si>
  <si>
    <t>PÉRDIDA POR AMPLIACIÓN DE JORNADA</t>
  </si>
  <si>
    <t>AMPLIACIÓN DE</t>
  </si>
  <si>
    <t>JORNADA</t>
  </si>
  <si>
    <t xml:space="preserve">JULIO 2012 </t>
  </si>
  <si>
    <t>PÉRDIDA  POR AMPLIACIÓN DE JORNADA + TIJERETAZO</t>
  </si>
  <si>
    <t>BRUTO DEJADO DE PERCIBIR DESDE MAYO  2010</t>
  </si>
  <si>
    <t>AÑO 2011</t>
  </si>
  <si>
    <t>BRUTO ANUAL 2011</t>
  </si>
  <si>
    <t>PÉRDIDA PODER ADQUISITIVO 2011 RESPECTO 2010</t>
  </si>
  <si>
    <t>(Comparando brutos reales percibidos en 2010 y brutos a percibir en 2011 según Decreto de retribuciones y excluyendo Controles Permanentes)</t>
  </si>
  <si>
    <t>AÑO 2010</t>
  </si>
  <si>
    <t>Cantidad trienio hasta mayo</t>
  </si>
  <si>
    <t>Cantidad trienio desde junio</t>
  </si>
  <si>
    <t>HASTA MAYO</t>
  </si>
  <si>
    <t xml:space="preserve">A PARTIR DE JUNIO </t>
  </si>
  <si>
    <t>% REDUCCIÓN</t>
  </si>
  <si>
    <t>DESCUENTO</t>
  </si>
  <si>
    <t>Cantidad trienio extra junio</t>
  </si>
  <si>
    <t>Sueldo para extra junio</t>
  </si>
  <si>
    <t>Cantidad trienio extra diciembre</t>
  </si>
  <si>
    <t>Sueldo para extra diciembre</t>
  </si>
  <si>
    <t>EXTRA JUNIO</t>
  </si>
  <si>
    <t>EXTRA DICIEMBRE</t>
  </si>
  <si>
    <t>A PARTIR DE JUNIO</t>
  </si>
  <si>
    <t>BRUTO ANUAL ANTES RECORTE</t>
  </si>
  <si>
    <t>BRUTO ANUAL TRAS RECORTE</t>
  </si>
  <si>
    <t>Cantidad trienio extra</t>
  </si>
  <si>
    <t>EXTRA JUNIO  2012</t>
  </si>
  <si>
    <t>EXTRA DICIEMBRE  2012</t>
  </si>
  <si>
    <t>AÑO 2016</t>
  </si>
  <si>
    <t>AÑOS 2013, 2014 Y 2015</t>
  </si>
  <si>
    <t>BRUTO ANUAL 2016</t>
  </si>
  <si>
    <t>BRUTO ANUAL 2013, 2014, 2015</t>
  </si>
  <si>
    <t>AÑO 2017</t>
  </si>
  <si>
    <t>BRUTO ANUAL 2017</t>
  </si>
  <si>
    <t>AÑO 2018</t>
  </si>
  <si>
    <t>BRUTO ANUAL 2018</t>
  </si>
  <si>
    <t>ENE A JUN</t>
  </si>
  <si>
    <t>JUL A DIC</t>
  </si>
  <si>
    <t>AÑO 2019</t>
  </si>
  <si>
    <t>BRUTO ANUAL 2019</t>
  </si>
  <si>
    <t>AÑO 2020</t>
  </si>
  <si>
    <t>BRUTO ANUAL 2020</t>
  </si>
  <si>
    <t>AÑO 2021</t>
  </si>
  <si>
    <t>BRUTO ANUAL 2021</t>
  </si>
  <si>
    <t>AÑO 2022</t>
  </si>
  <si>
    <t>BRUTO ANUAL 2022</t>
  </si>
  <si>
    <t>Carrera profesional</t>
  </si>
  <si>
    <t xml:space="preserve">Carrera profesional </t>
  </si>
  <si>
    <t>Carrera profesional CATEGORIA:</t>
  </si>
  <si>
    <t>Cantidad Carrera profesional por categoria</t>
  </si>
  <si>
    <t xml:space="preserve">AÑO 2022 tras la subida y a cobrar desde julio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</si>
</sst>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\ &quot;€&quot;"/>
    <numFmt numFmtId="165" formatCode="#,##0.000"/>
    <numFmt numFmtId="166" formatCode="[h]:mm"/>
    <numFmt numFmtId="167" formatCode="#,##0.00\ \ "/>
  </numFmts>
  <fonts count="22" x14ac:knownFonts="1">
    <font>
      <sz val="10"/>
      <name val="Arial"/>
    </font>
    <font>
      <sz val="10"/>
      <name val="Arial"/>
      <family val="2"/>
    </font>
    <font>
      <b/>
      <sz val="16"/>
      <color indexed="18"/>
      <name val="Arial"/>
      <family val="2"/>
    </font>
    <font>
      <b/>
      <sz val="10"/>
      <color indexed="62"/>
      <name val="Arial"/>
      <family val="2"/>
    </font>
    <font>
      <b/>
      <sz val="10"/>
      <color indexed="18"/>
      <name val="Arial"/>
      <family val="2"/>
    </font>
    <font>
      <b/>
      <sz val="10"/>
      <color indexed="2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0"/>
      <color indexed="10"/>
      <name val="Arial"/>
      <family val="2"/>
    </font>
    <font>
      <b/>
      <sz val="10"/>
      <color indexed="21"/>
      <name val="Arial"/>
      <family val="2"/>
    </font>
    <font>
      <b/>
      <sz val="11"/>
      <color indexed="18"/>
      <name val="Arial"/>
      <family val="2"/>
    </font>
    <font>
      <i/>
      <sz val="8"/>
      <name val="Arial"/>
      <family val="2"/>
    </font>
    <font>
      <b/>
      <sz val="11"/>
      <name val="Arial"/>
      <family val="2"/>
    </font>
    <font>
      <b/>
      <sz val="11"/>
      <color indexed="10"/>
      <name val="Arial"/>
      <family val="2"/>
    </font>
    <font>
      <b/>
      <sz val="10"/>
      <name val="Arial"/>
      <family val="2"/>
    </font>
    <font>
      <b/>
      <sz val="11"/>
      <color indexed="20"/>
      <name val="Arial"/>
      <family val="2"/>
    </font>
    <font>
      <sz val="11"/>
      <name val="Arial"/>
      <family val="2"/>
    </font>
    <font>
      <b/>
      <sz val="15"/>
      <color indexed="10"/>
      <name val="Arial"/>
      <family val="2"/>
    </font>
    <font>
      <b/>
      <sz val="11"/>
      <color indexed="21"/>
      <name val="Arial"/>
      <family val="2"/>
    </font>
    <font>
      <b/>
      <sz val="10"/>
      <color rgb="FF008080"/>
      <name val="Arial"/>
      <family val="2"/>
    </font>
    <font>
      <b/>
      <sz val="10"/>
      <color theme="9" tint="-0.249977111117893"/>
      <name val="Arial"/>
      <family val="2"/>
    </font>
    <font>
      <b/>
      <sz val="11"/>
      <color theme="9" tint="-0.499984740745262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3">
    <border>
      <left/>
      <right/>
      <top/>
      <bottom/>
      <diagonal/>
    </border>
    <border>
      <left style="thick">
        <color indexed="18"/>
      </left>
      <right style="thick">
        <color indexed="18"/>
      </right>
      <top style="thick">
        <color indexed="18"/>
      </top>
      <bottom style="thick">
        <color indexed="18"/>
      </bottom>
      <diagonal/>
    </border>
    <border>
      <left style="thick">
        <color indexed="21"/>
      </left>
      <right/>
      <top style="thick">
        <color indexed="21"/>
      </top>
      <bottom/>
      <diagonal/>
    </border>
    <border>
      <left/>
      <right/>
      <top style="thick">
        <color indexed="21"/>
      </top>
      <bottom/>
      <diagonal/>
    </border>
    <border>
      <left/>
      <right style="thick">
        <color indexed="21"/>
      </right>
      <top style="thick">
        <color indexed="21"/>
      </top>
      <bottom/>
      <diagonal/>
    </border>
    <border>
      <left style="thick">
        <color indexed="21"/>
      </left>
      <right/>
      <top/>
      <bottom style="thick">
        <color indexed="21"/>
      </bottom>
      <diagonal/>
    </border>
    <border>
      <left/>
      <right/>
      <top/>
      <bottom style="thick">
        <color indexed="21"/>
      </bottom>
      <diagonal/>
    </border>
    <border>
      <left/>
      <right style="thick">
        <color indexed="21"/>
      </right>
      <top/>
      <bottom style="thick">
        <color indexed="21"/>
      </bottom>
      <diagonal/>
    </border>
    <border>
      <left style="thick">
        <color indexed="10"/>
      </left>
      <right style="thick">
        <color indexed="10"/>
      </right>
      <top style="thick">
        <color indexed="10"/>
      </top>
      <bottom style="thick">
        <color indexed="10"/>
      </bottom>
      <diagonal/>
    </border>
    <border>
      <left style="thick">
        <color indexed="20"/>
      </left>
      <right/>
      <top style="thick">
        <color indexed="20"/>
      </top>
      <bottom/>
      <diagonal/>
    </border>
    <border>
      <left/>
      <right/>
      <top style="thick">
        <color indexed="20"/>
      </top>
      <bottom/>
      <diagonal/>
    </border>
    <border>
      <left/>
      <right style="thick">
        <color indexed="20"/>
      </right>
      <top style="thick">
        <color indexed="20"/>
      </top>
      <bottom/>
      <diagonal/>
    </border>
    <border>
      <left style="thick">
        <color indexed="20"/>
      </left>
      <right/>
      <top/>
      <bottom/>
      <diagonal/>
    </border>
    <border>
      <left/>
      <right style="thick">
        <color indexed="20"/>
      </right>
      <top/>
      <bottom/>
      <diagonal/>
    </border>
    <border>
      <left style="thick">
        <color indexed="20"/>
      </left>
      <right/>
      <top/>
      <bottom style="thick">
        <color indexed="20"/>
      </bottom>
      <diagonal/>
    </border>
    <border>
      <left/>
      <right/>
      <top/>
      <bottom style="thick">
        <color indexed="20"/>
      </bottom>
      <diagonal/>
    </border>
    <border>
      <left/>
      <right style="thick">
        <color indexed="20"/>
      </right>
      <top/>
      <bottom style="thick">
        <color indexed="20"/>
      </bottom>
      <diagonal/>
    </border>
    <border>
      <left style="thick">
        <color indexed="10"/>
      </left>
      <right/>
      <top style="thick">
        <color indexed="10"/>
      </top>
      <bottom style="thick">
        <color indexed="10"/>
      </bottom>
      <diagonal/>
    </border>
    <border>
      <left/>
      <right/>
      <top style="thick">
        <color indexed="10"/>
      </top>
      <bottom style="thick">
        <color indexed="10"/>
      </bottom>
      <diagonal/>
    </border>
    <border>
      <left/>
      <right style="thick">
        <color indexed="10"/>
      </right>
      <top style="thick">
        <color indexed="10"/>
      </top>
      <bottom style="thick">
        <color indexed="10"/>
      </bottom>
      <diagonal/>
    </border>
    <border>
      <left/>
      <right style="thick">
        <color theme="8" tint="-0.24994659260841701"/>
      </right>
      <top/>
      <bottom/>
      <diagonal/>
    </border>
    <border>
      <left/>
      <right style="thick">
        <color rgb="FF008080"/>
      </right>
      <top/>
      <bottom/>
      <diagonal/>
    </border>
    <border>
      <left style="thick">
        <color indexed="18"/>
      </left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3">
    <xf numFmtId="0" fontId="0" fillId="0" borderId="0" xfId="0"/>
    <xf numFmtId="0" fontId="2" fillId="2" borderId="0" xfId="0" applyFont="1" applyFill="1"/>
    <xf numFmtId="0" fontId="3" fillId="0" borderId="0" xfId="0" applyFont="1"/>
    <xf numFmtId="0" fontId="0" fillId="3" borderId="0" xfId="0" applyFill="1" applyAlignment="1">
      <alignment horizontal="left" indent="1"/>
    </xf>
    <xf numFmtId="0" fontId="0" fillId="0" borderId="0" xfId="0" applyAlignment="1">
      <alignment horizontal="left" indent="1"/>
    </xf>
    <xf numFmtId="0" fontId="4" fillId="0" borderId="0" xfId="0" applyFont="1"/>
    <xf numFmtId="0" fontId="4" fillId="0" borderId="0" xfId="0" applyFont="1" applyAlignment="1">
      <alignment horizontal="left" indent="1"/>
    </xf>
    <xf numFmtId="0" fontId="5" fillId="0" borderId="0" xfId="0" applyFont="1"/>
    <xf numFmtId="164" fontId="0" fillId="0" borderId="0" xfId="0" applyNumberFormat="1" applyAlignment="1">
      <alignment horizontal="right" indent="4"/>
    </xf>
    <xf numFmtId="0" fontId="6" fillId="0" borderId="0" xfId="0" applyFont="1"/>
    <xf numFmtId="164" fontId="7" fillId="0" borderId="0" xfId="0" applyNumberFormat="1" applyFont="1" applyAlignment="1">
      <alignment horizontal="right" indent="3"/>
    </xf>
    <xf numFmtId="0" fontId="8" fillId="0" borderId="0" xfId="0" applyFont="1"/>
    <xf numFmtId="0" fontId="8" fillId="0" borderId="0" xfId="0" applyFont="1" applyAlignment="1">
      <alignment horizontal="left" indent="1"/>
    </xf>
    <xf numFmtId="0" fontId="0" fillId="0" borderId="0" xfId="0" applyAlignment="1">
      <alignment horizontal="center"/>
    </xf>
    <xf numFmtId="164" fontId="7" fillId="0" borderId="0" xfId="0" applyNumberFormat="1" applyFont="1" applyAlignment="1">
      <alignment horizontal="right" indent="4"/>
    </xf>
    <xf numFmtId="0" fontId="9" fillId="0" borderId="0" xfId="0" applyFont="1"/>
    <xf numFmtId="164" fontId="10" fillId="4" borderId="1" xfId="0" applyNumberFormat="1" applyFont="1" applyFill="1" applyBorder="1" applyAlignment="1">
      <alignment horizontal="left" indent="2"/>
    </xf>
    <xf numFmtId="0" fontId="11" fillId="0" borderId="0" xfId="0" applyFont="1" applyAlignment="1">
      <alignment wrapText="1"/>
    </xf>
    <xf numFmtId="0" fontId="0" fillId="5" borderId="0" xfId="0" applyFill="1"/>
    <xf numFmtId="0" fontId="1" fillId="3" borderId="0" xfId="0" applyFont="1" applyFill="1" applyAlignment="1">
      <alignment horizontal="left" indent="1"/>
    </xf>
    <xf numFmtId="0" fontId="5" fillId="0" borderId="0" xfId="0" applyFont="1" applyAlignment="1">
      <alignment horizontal="left"/>
    </xf>
    <xf numFmtId="0" fontId="4" fillId="0" borderId="0" xfId="0" applyFont="1" applyFill="1" applyAlignment="1">
      <alignment horizontal="center"/>
    </xf>
    <xf numFmtId="0" fontId="8" fillId="0" borderId="0" xfId="0" applyFont="1" applyAlignment="1">
      <alignment horizontal="center"/>
    </xf>
    <xf numFmtId="164" fontId="0" fillId="0" borderId="0" xfId="0" applyNumberFormat="1" applyAlignment="1">
      <alignment horizontal="right" indent="5"/>
    </xf>
    <xf numFmtId="165" fontId="0" fillId="0" borderId="0" xfId="0" applyNumberFormat="1" applyAlignment="1">
      <alignment horizontal="right" indent="4"/>
    </xf>
    <xf numFmtId="10" fontId="0" fillId="0" borderId="0" xfId="0" applyNumberFormat="1"/>
    <xf numFmtId="164" fontId="0" fillId="0" borderId="0" xfId="0" applyNumberFormat="1"/>
    <xf numFmtId="164" fontId="12" fillId="0" borderId="0" xfId="0" applyNumberFormat="1" applyFont="1" applyAlignment="1">
      <alignment horizontal="right" indent="5"/>
    </xf>
    <xf numFmtId="164" fontId="12" fillId="0" borderId="0" xfId="0" applyNumberFormat="1" applyFont="1" applyAlignment="1">
      <alignment horizontal="right" indent="4"/>
    </xf>
    <xf numFmtId="4" fontId="12" fillId="0" borderId="0" xfId="0" applyNumberFormat="1" applyFont="1" applyAlignment="1">
      <alignment horizontal="right" indent="4"/>
    </xf>
    <xf numFmtId="164" fontId="12" fillId="0" borderId="0" xfId="0" applyNumberFormat="1" applyFont="1"/>
    <xf numFmtId="0" fontId="5" fillId="0" borderId="0" xfId="0" applyFont="1" applyFill="1" applyAlignment="1">
      <alignment horizontal="left"/>
    </xf>
    <xf numFmtId="0" fontId="4" fillId="0" borderId="0" xfId="0" applyFont="1" applyAlignment="1">
      <alignment horizontal="center"/>
    </xf>
    <xf numFmtId="164" fontId="8" fillId="6" borderId="0" xfId="0" applyNumberFormat="1" applyFont="1" applyFill="1" applyAlignment="1">
      <alignment horizontal="right" indent="4"/>
    </xf>
    <xf numFmtId="164" fontId="13" fillId="6" borderId="0" xfId="0" applyNumberFormat="1" applyFont="1" applyFill="1" applyAlignment="1">
      <alignment horizontal="right" indent="4"/>
    </xf>
    <xf numFmtId="164" fontId="0" fillId="0" borderId="0" xfId="0" applyNumberFormat="1" applyAlignment="1">
      <alignment horizontal="right" indent="6"/>
    </xf>
    <xf numFmtId="0" fontId="0" fillId="0" borderId="0" xfId="0" applyNumberFormat="1"/>
    <xf numFmtId="0" fontId="11" fillId="0" borderId="0" xfId="0" applyFont="1" applyAlignment="1">
      <alignment horizontal="center" wrapText="1"/>
    </xf>
    <xf numFmtId="0" fontId="14" fillId="0" borderId="0" xfId="0" applyFont="1" applyAlignment="1">
      <alignment horizontal="center"/>
    </xf>
    <xf numFmtId="0" fontId="9" fillId="7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10" fontId="9" fillId="7" borderId="4" xfId="0" applyNumberFormat="1" applyFont="1" applyFill="1" applyBorder="1" applyAlignment="1">
      <alignment horizontal="center"/>
    </xf>
    <xf numFmtId="164" fontId="9" fillId="7" borderId="5" xfId="0" applyNumberFormat="1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10" fontId="9" fillId="7" borderId="7" xfId="0" applyNumberFormat="1" applyFont="1" applyFill="1" applyBorder="1" applyAlignment="1">
      <alignment horizontal="center"/>
    </xf>
    <xf numFmtId="164" fontId="13" fillId="6" borderId="8" xfId="0" applyNumberFormat="1" applyFont="1" applyFill="1" applyBorder="1" applyAlignment="1">
      <alignment horizontal="left" indent="2"/>
    </xf>
    <xf numFmtId="166" fontId="0" fillId="0" borderId="0" xfId="0" applyNumberFormat="1"/>
    <xf numFmtId="0" fontId="15" fillId="0" borderId="0" xfId="0" applyFont="1" applyAlignment="1">
      <alignment horizontal="center"/>
    </xf>
    <xf numFmtId="49" fontId="5" fillId="8" borderId="9" xfId="0" applyNumberFormat="1" applyFont="1" applyFill="1" applyBorder="1"/>
    <xf numFmtId="0" fontId="15" fillId="8" borderId="10" xfId="0" applyFont="1" applyFill="1" applyBorder="1" applyAlignment="1">
      <alignment horizontal="left" indent="1"/>
    </xf>
    <xf numFmtId="0" fontId="16" fillId="8" borderId="10" xfId="0" applyFont="1" applyFill="1" applyBorder="1"/>
    <xf numFmtId="0" fontId="16" fillId="0" borderId="10" xfId="0" applyFont="1" applyBorder="1"/>
    <xf numFmtId="10" fontId="15" fillId="9" borderId="11" xfId="0" applyNumberFormat="1" applyFont="1" applyFill="1" applyBorder="1" applyAlignment="1">
      <alignment horizontal="left" indent="1"/>
    </xf>
    <xf numFmtId="0" fontId="15" fillId="8" borderId="12" xfId="0" applyFont="1" applyFill="1" applyBorder="1"/>
    <xf numFmtId="0" fontId="16" fillId="8" borderId="0" xfId="0" applyFont="1" applyFill="1" applyBorder="1"/>
    <xf numFmtId="0" fontId="16" fillId="8" borderId="13" xfId="0" applyFont="1" applyFill="1" applyBorder="1" applyAlignment="1">
      <alignment horizontal="left" indent="1"/>
    </xf>
    <xf numFmtId="49" fontId="5" fillId="8" borderId="14" xfId="0" applyNumberFormat="1" applyFont="1" applyFill="1" applyBorder="1"/>
    <xf numFmtId="0" fontId="15" fillId="8" borderId="15" xfId="0" applyFont="1" applyFill="1" applyBorder="1" applyAlignment="1">
      <alignment horizontal="left" indent="1"/>
    </xf>
    <xf numFmtId="0" fontId="16" fillId="8" borderId="15" xfId="0" applyFont="1" applyFill="1" applyBorder="1"/>
    <xf numFmtId="0" fontId="16" fillId="0" borderId="15" xfId="0" applyFont="1" applyBorder="1"/>
    <xf numFmtId="10" fontId="15" fillId="9" borderId="16" xfId="0" applyNumberFormat="1" applyFont="1" applyFill="1" applyBorder="1" applyAlignment="1">
      <alignment horizontal="left" indent="1"/>
    </xf>
    <xf numFmtId="0" fontId="17" fillId="6" borderId="17" xfId="0" applyFont="1" applyFill="1" applyBorder="1"/>
    <xf numFmtId="0" fontId="17" fillId="6" borderId="18" xfId="0" applyFont="1" applyFill="1" applyBorder="1"/>
    <xf numFmtId="164" fontId="17" fillId="6" borderId="18" xfId="0" applyNumberFormat="1" applyFont="1" applyFill="1" applyBorder="1" applyAlignment="1">
      <alignment horizontal="center"/>
    </xf>
    <xf numFmtId="10" fontId="17" fillId="6" borderId="19" xfId="1" applyNumberFormat="1" applyFont="1" applyFill="1" applyBorder="1"/>
    <xf numFmtId="0" fontId="17" fillId="0" borderId="0" xfId="0" applyFont="1"/>
    <xf numFmtId="164" fontId="14" fillId="0" borderId="0" xfId="0" applyNumberFormat="1" applyFont="1" applyAlignment="1">
      <alignment horizontal="right" indent="4"/>
    </xf>
    <xf numFmtId="4" fontId="14" fillId="0" borderId="0" xfId="0" applyNumberFormat="1" applyFont="1" applyAlignment="1">
      <alignment horizontal="right" indent="4"/>
    </xf>
    <xf numFmtId="164" fontId="14" fillId="0" borderId="0" xfId="0" applyNumberFormat="1" applyFont="1"/>
    <xf numFmtId="164" fontId="0" fillId="7" borderId="3" xfId="0" applyNumberFormat="1" applyFill="1" applyBorder="1" applyAlignment="1">
      <alignment horizontal="center"/>
    </xf>
    <xf numFmtId="0" fontId="9" fillId="7" borderId="4" xfId="0" applyFont="1" applyFill="1" applyBorder="1"/>
    <xf numFmtId="164" fontId="18" fillId="7" borderId="5" xfId="0" applyNumberFormat="1" applyFont="1" applyFill="1" applyBorder="1" applyAlignment="1">
      <alignment horizontal="center"/>
    </xf>
    <xf numFmtId="0" fontId="0" fillId="7" borderId="6" xfId="0" applyFill="1" applyBorder="1" applyAlignment="1">
      <alignment horizontal="center"/>
    </xf>
    <xf numFmtId="10" fontId="18" fillId="7" borderId="7" xfId="0" applyNumberFormat="1" applyFont="1" applyFill="1" applyBorder="1" applyAlignment="1">
      <alignment horizontal="center"/>
    </xf>
    <xf numFmtId="164" fontId="4" fillId="4" borderId="1" xfId="0" applyNumberFormat="1" applyFont="1" applyFill="1" applyBorder="1" applyAlignment="1">
      <alignment horizontal="left" indent="2"/>
    </xf>
    <xf numFmtId="164" fontId="8" fillId="6" borderId="8" xfId="0" applyNumberFormat="1" applyFont="1" applyFill="1" applyBorder="1" applyAlignment="1">
      <alignment horizontal="left" indent="2"/>
    </xf>
    <xf numFmtId="0" fontId="14" fillId="0" borderId="0" xfId="0" applyFont="1"/>
    <xf numFmtId="0" fontId="9" fillId="7" borderId="4" xfId="0" applyFont="1" applyFill="1" applyBorder="1" applyAlignment="1">
      <alignment horizontal="center"/>
    </xf>
    <xf numFmtId="0" fontId="0" fillId="3" borderId="0" xfId="0" applyFill="1"/>
    <xf numFmtId="0" fontId="9" fillId="7" borderId="0" xfId="0" applyFont="1" applyFill="1" applyAlignment="1">
      <alignment horizontal="center"/>
    </xf>
    <xf numFmtId="10" fontId="9" fillId="7" borderId="0" xfId="0" applyNumberFormat="1" applyFont="1" applyFill="1" applyAlignment="1">
      <alignment horizontal="center"/>
    </xf>
    <xf numFmtId="164" fontId="18" fillId="7" borderId="0" xfId="0" applyNumberFormat="1" applyFont="1" applyFill="1" applyAlignment="1">
      <alignment horizontal="center"/>
    </xf>
    <xf numFmtId="10" fontId="18" fillId="7" borderId="0" xfId="0" applyNumberFormat="1" applyFont="1" applyFill="1" applyAlignment="1">
      <alignment horizontal="center"/>
    </xf>
    <xf numFmtId="0" fontId="17" fillId="0" borderId="0" xfId="0" applyFont="1" applyFill="1" applyBorder="1"/>
    <xf numFmtId="164" fontId="17" fillId="0" borderId="0" xfId="0" applyNumberFormat="1" applyFont="1" applyFill="1" applyBorder="1" applyAlignment="1">
      <alignment horizontal="center"/>
    </xf>
    <xf numFmtId="10" fontId="17" fillId="0" borderId="0" xfId="1" applyNumberFormat="1" applyFont="1" applyFill="1" applyBorder="1"/>
    <xf numFmtId="0" fontId="17" fillId="0" borderId="0" xfId="0" applyFont="1" applyFill="1"/>
    <xf numFmtId="164" fontId="10" fillId="4" borderId="1" xfId="0" applyNumberFormat="1" applyFont="1" applyFill="1" applyBorder="1" applyAlignment="1">
      <alignment horizontal="left" indent="1"/>
    </xf>
    <xf numFmtId="0" fontId="9" fillId="7" borderId="3" xfId="0" applyFont="1" applyFill="1" applyBorder="1" applyAlignment="1">
      <alignment horizontal="center"/>
    </xf>
    <xf numFmtId="0" fontId="18" fillId="7" borderId="6" xfId="0" applyFont="1" applyFill="1" applyBorder="1" applyAlignment="1">
      <alignment horizontal="center"/>
    </xf>
    <xf numFmtId="164" fontId="13" fillId="6" borderId="8" xfId="0" applyNumberFormat="1" applyFont="1" applyFill="1" applyBorder="1" applyAlignment="1">
      <alignment horizontal="left" indent="1"/>
    </xf>
    <xf numFmtId="0" fontId="1" fillId="3" borderId="0" xfId="0" applyFont="1" applyFill="1"/>
    <xf numFmtId="0" fontId="9" fillId="7" borderId="2" xfId="0" applyFont="1" applyFill="1" applyBorder="1"/>
    <xf numFmtId="10" fontId="9" fillId="7" borderId="4" xfId="0" applyNumberFormat="1" applyFont="1" applyFill="1" applyBorder="1"/>
    <xf numFmtId="164" fontId="18" fillId="7" borderId="5" xfId="0" applyNumberFormat="1" applyFont="1" applyFill="1" applyBorder="1"/>
    <xf numFmtId="10" fontId="18" fillId="7" borderId="7" xfId="0" applyNumberFormat="1" applyFont="1" applyFill="1" applyBorder="1"/>
    <xf numFmtId="164" fontId="12" fillId="0" borderId="0" xfId="0" applyNumberFormat="1" applyFont="1" applyAlignment="1">
      <alignment horizontal="right" indent="3"/>
    </xf>
    <xf numFmtId="0" fontId="14" fillId="0" borderId="0" xfId="0" applyFont="1" applyAlignment="1">
      <alignment horizontal="left" indent="2"/>
    </xf>
    <xf numFmtId="0" fontId="2" fillId="10" borderId="0" xfId="0" applyFont="1" applyFill="1"/>
    <xf numFmtId="0" fontId="0" fillId="10" borderId="0" xfId="0" applyFill="1"/>
    <xf numFmtId="0" fontId="0" fillId="0" borderId="0" xfId="0" applyFill="1"/>
    <xf numFmtId="167" fontId="19" fillId="0" borderId="0" xfId="0" applyNumberFormat="1" applyFont="1" applyBorder="1" applyAlignment="1">
      <alignment vertical="center"/>
    </xf>
    <xf numFmtId="0" fontId="0" fillId="0" borderId="0" xfId="0" applyBorder="1"/>
    <xf numFmtId="167" fontId="20" fillId="0" borderId="0" xfId="0" applyNumberFormat="1" applyFont="1" applyBorder="1" applyAlignment="1">
      <alignment vertical="center"/>
    </xf>
    <xf numFmtId="164" fontId="1" fillId="0" borderId="0" xfId="0" applyNumberFormat="1" applyFont="1" applyBorder="1" applyAlignment="1">
      <alignment horizontal="center" vertical="center"/>
    </xf>
    <xf numFmtId="0" fontId="0" fillId="0" borderId="0" xfId="0" applyAlignment="1">
      <alignment horizontal="right"/>
    </xf>
    <xf numFmtId="164" fontId="10" fillId="4" borderId="1" xfId="0" applyNumberFormat="1" applyFont="1" applyFill="1" applyBorder="1" applyAlignment="1">
      <alignment horizontal="right" indent="3"/>
    </xf>
    <xf numFmtId="0" fontId="14" fillId="11" borderId="0" xfId="0" applyFont="1" applyFill="1" applyAlignment="1">
      <alignment horizontal="center"/>
    </xf>
    <xf numFmtId="164" fontId="0" fillId="0" borderId="20" xfId="0" applyNumberFormat="1" applyBorder="1" applyAlignment="1">
      <alignment horizontal="right" indent="4"/>
    </xf>
    <xf numFmtId="164" fontId="7" fillId="0" borderId="20" xfId="0" applyNumberFormat="1" applyFont="1" applyBorder="1" applyAlignment="1">
      <alignment horizontal="right" indent="3"/>
    </xf>
    <xf numFmtId="164" fontId="0" fillId="0" borderId="21" xfId="0" applyNumberFormat="1" applyBorder="1" applyAlignment="1">
      <alignment horizontal="right" indent="4"/>
    </xf>
    <xf numFmtId="164" fontId="7" fillId="0" borderId="21" xfId="0" applyNumberFormat="1" applyFont="1" applyBorder="1" applyAlignment="1">
      <alignment horizontal="right" indent="4"/>
    </xf>
    <xf numFmtId="164" fontId="21" fillId="0" borderId="0" xfId="0" applyNumberFormat="1" applyFont="1" applyFill="1"/>
    <xf numFmtId="164" fontId="10" fillId="0" borderId="0" xfId="0" applyNumberFormat="1" applyFont="1" applyFill="1" applyBorder="1" applyAlignment="1">
      <alignment horizontal="right" indent="3"/>
    </xf>
    <xf numFmtId="164" fontId="21" fillId="0" borderId="0" xfId="0" applyNumberFormat="1" applyFont="1" applyFill="1" applyBorder="1"/>
    <xf numFmtId="164" fontId="10" fillId="0" borderId="22" xfId="0" applyNumberFormat="1" applyFont="1" applyFill="1" applyBorder="1" applyAlignment="1">
      <alignment horizontal="left" indent="2"/>
    </xf>
    <xf numFmtId="0" fontId="1" fillId="0" borderId="0" xfId="0" applyFont="1"/>
    <xf numFmtId="164" fontId="10" fillId="12" borderId="0" xfId="0" applyNumberFormat="1" applyFont="1" applyFill="1" applyBorder="1" applyAlignment="1">
      <alignment horizontal="left" indent="2"/>
    </xf>
    <xf numFmtId="164" fontId="10" fillId="4" borderId="1" xfId="0" applyNumberFormat="1" applyFont="1" applyFill="1" applyBorder="1" applyAlignment="1">
      <alignment horizontal="left" indent="4"/>
    </xf>
    <xf numFmtId="0" fontId="0" fillId="12" borderId="0" xfId="0" applyFill="1" applyAlignment="1">
      <alignment horizontal="left" indent="1"/>
    </xf>
    <xf numFmtId="0" fontId="0" fillId="3" borderId="0" xfId="0" applyFill="1" applyAlignment="1">
      <alignment horizontal="center"/>
    </xf>
    <xf numFmtId="0" fontId="0" fillId="13" borderId="0" xfId="0" applyFill="1" applyAlignment="1">
      <alignment horizontal="center"/>
    </xf>
    <xf numFmtId="0" fontId="4" fillId="13" borderId="0" xfId="0" applyFont="1" applyFill="1" applyAlignment="1">
      <alignment horizontal="left" indent="1"/>
    </xf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colors>
    <mruColors>
      <color rgb="FF00CCFF"/>
      <color rgb="FF31849B"/>
      <color rgb="FF0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indexed="16"/>
  </sheetPr>
  <dimension ref="A1:K478"/>
  <sheetViews>
    <sheetView topLeftCell="A11" zoomScaleNormal="100" workbookViewId="0">
      <selection sqref="A1:XFD41"/>
    </sheetView>
  </sheetViews>
  <sheetFormatPr baseColWidth="10" defaultRowHeight="12.75" x14ac:dyDescent="0.2"/>
  <cols>
    <col min="2" max="2" width="43" customWidth="1"/>
    <col min="3" max="3" width="12.140625" customWidth="1"/>
    <col min="4" max="4" width="8.5703125" customWidth="1"/>
    <col min="5" max="5" width="29.42578125" bestFit="1" customWidth="1"/>
    <col min="6" max="6" width="23.42578125" bestFit="1" customWidth="1"/>
    <col min="7" max="7" width="12.42578125" bestFit="1" customWidth="1"/>
    <col min="8" max="8" width="14.28515625" bestFit="1" customWidth="1"/>
    <col min="9" max="9" width="11.5703125" bestFit="1" customWidth="1"/>
  </cols>
  <sheetData>
    <row r="1" spans="1:6" ht="20.25" x14ac:dyDescent="0.3">
      <c r="A1" s="116"/>
      <c r="B1" s="1" t="s">
        <v>81</v>
      </c>
      <c r="C1" s="99"/>
      <c r="D1" s="99"/>
      <c r="E1" s="99"/>
    </row>
    <row r="3" spans="1:6" x14ac:dyDescent="0.2">
      <c r="B3" s="2" t="s">
        <v>0</v>
      </c>
      <c r="C3" s="120">
        <v>0</v>
      </c>
    </row>
    <row r="4" spans="1:6" x14ac:dyDescent="0.2">
      <c r="B4" s="2"/>
      <c r="C4" s="119"/>
    </row>
    <row r="5" spans="1:6" x14ac:dyDescent="0.2">
      <c r="B5" s="2" t="s">
        <v>79</v>
      </c>
      <c r="C5" s="121">
        <v>0</v>
      </c>
    </row>
    <row r="6" spans="1:6" x14ac:dyDescent="0.2">
      <c r="B6" s="2"/>
      <c r="C6" s="4"/>
    </row>
    <row r="7" spans="1:6" x14ac:dyDescent="0.2">
      <c r="B7" s="5" t="s">
        <v>1</v>
      </c>
      <c r="C7" s="32">
        <v>47.67</v>
      </c>
      <c r="D7" s="101"/>
    </row>
    <row r="8" spans="1:6" x14ac:dyDescent="0.2">
      <c r="B8" s="2"/>
    </row>
    <row r="9" spans="1:6" x14ac:dyDescent="0.2">
      <c r="B9" s="5" t="s">
        <v>80</v>
      </c>
      <c r="C9" s="32">
        <v>179.86</v>
      </c>
      <c r="E9" s="8"/>
    </row>
    <row r="10" spans="1:6" x14ac:dyDescent="0.2">
      <c r="B10" s="2"/>
    </row>
    <row r="11" spans="1:6" x14ac:dyDescent="0.2">
      <c r="B11" s="7" t="s">
        <v>2</v>
      </c>
    </row>
    <row r="12" spans="1:6" x14ac:dyDescent="0.2">
      <c r="B12" t="s">
        <v>3</v>
      </c>
      <c r="E12" s="8">
        <v>1238.68</v>
      </c>
      <c r="F12" s="8"/>
    </row>
    <row r="13" spans="1:6" x14ac:dyDescent="0.2">
      <c r="B13" t="s">
        <v>4</v>
      </c>
      <c r="E13" s="8">
        <f>C3*C7</f>
        <v>0</v>
      </c>
      <c r="F13" s="8"/>
    </row>
    <row r="14" spans="1:6" x14ac:dyDescent="0.2">
      <c r="B14" t="s">
        <v>5</v>
      </c>
      <c r="E14" s="8">
        <v>569.45000000000005</v>
      </c>
      <c r="F14" s="8"/>
    </row>
    <row r="15" spans="1:6" x14ac:dyDescent="0.2">
      <c r="B15" t="s">
        <v>6</v>
      </c>
      <c r="E15" s="8">
        <v>345.49</v>
      </c>
      <c r="F15" s="8"/>
    </row>
    <row r="16" spans="1:6" x14ac:dyDescent="0.2">
      <c r="B16" t="s">
        <v>7</v>
      </c>
      <c r="E16" s="8">
        <v>247.28</v>
      </c>
      <c r="F16" s="8"/>
    </row>
    <row r="17" spans="2:6" x14ac:dyDescent="0.2">
      <c r="B17" t="s">
        <v>8</v>
      </c>
      <c r="E17" s="8">
        <v>24.14</v>
      </c>
      <c r="F17" s="8"/>
    </row>
    <row r="18" spans="2:6" x14ac:dyDescent="0.2">
      <c r="B18" t="s">
        <v>9</v>
      </c>
      <c r="E18" s="8">
        <v>400.77</v>
      </c>
      <c r="F18" s="8"/>
    </row>
    <row r="19" spans="2:6" x14ac:dyDescent="0.2">
      <c r="B19" t="s">
        <v>78</v>
      </c>
      <c r="E19" s="8">
        <f>C5*C9</f>
        <v>0</v>
      </c>
      <c r="F19" s="8"/>
    </row>
    <row r="20" spans="2:6" ht="15" x14ac:dyDescent="0.25">
      <c r="B20" s="9"/>
      <c r="E20" s="10">
        <f>SUM(E12:E19)</f>
        <v>2825.81</v>
      </c>
      <c r="F20" s="10"/>
    </row>
    <row r="22" spans="2:6" x14ac:dyDescent="0.2">
      <c r="B22" s="7" t="s">
        <v>10</v>
      </c>
    </row>
    <row r="23" spans="2:6" x14ac:dyDescent="0.2">
      <c r="B23" s="11" t="s">
        <v>11</v>
      </c>
      <c r="C23" s="12">
        <v>29.43</v>
      </c>
      <c r="D23" s="103"/>
    </row>
    <row r="24" spans="2:6" x14ac:dyDescent="0.2">
      <c r="B24" s="13"/>
    </row>
    <row r="25" spans="2:6" x14ac:dyDescent="0.2">
      <c r="B25" t="s">
        <v>3</v>
      </c>
      <c r="E25" s="8">
        <v>764.37</v>
      </c>
      <c r="F25" s="8"/>
    </row>
    <row r="26" spans="2:6" x14ac:dyDescent="0.2">
      <c r="B26" t="s">
        <v>4</v>
      </c>
      <c r="E26" s="8">
        <f>C3*C23</f>
        <v>0</v>
      </c>
      <c r="F26" s="8"/>
    </row>
    <row r="27" spans="2:6" x14ac:dyDescent="0.2">
      <c r="B27" t="s">
        <v>5</v>
      </c>
      <c r="E27" s="8">
        <v>569.45000000000005</v>
      </c>
      <c r="F27" s="8"/>
    </row>
    <row r="28" spans="2:6" x14ac:dyDescent="0.2">
      <c r="B28" t="s">
        <v>6</v>
      </c>
      <c r="E28" s="8">
        <v>345.49</v>
      </c>
      <c r="F28" s="8"/>
    </row>
    <row r="29" spans="2:6" x14ac:dyDescent="0.2">
      <c r="B29" t="s">
        <v>7</v>
      </c>
      <c r="E29" s="8">
        <v>247.28</v>
      </c>
      <c r="F29" s="8"/>
    </row>
    <row r="30" spans="2:6" x14ac:dyDescent="0.2">
      <c r="B30" t="s">
        <v>77</v>
      </c>
      <c r="E30" s="8">
        <f>C5*C9</f>
        <v>0</v>
      </c>
      <c r="F30" s="8"/>
    </row>
    <row r="31" spans="2:6" ht="15" x14ac:dyDescent="0.25">
      <c r="B31" s="9"/>
      <c r="E31" s="14">
        <f>SUM(E25:E30)</f>
        <v>1926.5900000000001</v>
      </c>
      <c r="F31" s="14"/>
    </row>
    <row r="33" spans="1:9" x14ac:dyDescent="0.2">
      <c r="B33" s="15" t="s">
        <v>12</v>
      </c>
    </row>
    <row r="34" spans="1:9" x14ac:dyDescent="0.2">
      <c r="B34" t="s">
        <v>13</v>
      </c>
      <c r="E34" s="8">
        <v>102.95</v>
      </c>
      <c r="F34" s="8"/>
    </row>
    <row r="35" spans="1:9" x14ac:dyDescent="0.2">
      <c r="B35" t="s">
        <v>14</v>
      </c>
      <c r="E35" s="8">
        <v>147.07</v>
      </c>
      <c r="F35" s="8"/>
    </row>
    <row r="36" spans="1:9" x14ac:dyDescent="0.2">
      <c r="B36" t="s">
        <v>15</v>
      </c>
      <c r="E36" s="8">
        <v>2.2799999999999998</v>
      </c>
      <c r="F36" s="8"/>
    </row>
    <row r="37" spans="1:9" ht="13.5" thickBot="1" x14ac:dyDescent="0.25"/>
    <row r="38" spans="1:9" ht="16.5" thickTop="1" thickBot="1" x14ac:dyDescent="0.3">
      <c r="B38" s="5" t="s">
        <v>76</v>
      </c>
      <c r="E38" s="16">
        <f>12*E20+2*E31</f>
        <v>37762.9</v>
      </c>
      <c r="F38" s="117"/>
    </row>
    <row r="39" spans="1:9" ht="23.25" thickTop="1" x14ac:dyDescent="0.2">
      <c r="B39" s="17" t="s">
        <v>17</v>
      </c>
    </row>
    <row r="41" spans="1:9" x14ac:dyDescent="0.2">
      <c r="B41" s="18"/>
      <c r="C41" s="18"/>
      <c r="D41" s="18"/>
      <c r="E41" s="18"/>
      <c r="F41" s="18"/>
      <c r="G41" s="18"/>
      <c r="H41" s="18"/>
      <c r="I41" s="18"/>
    </row>
    <row r="43" spans="1:9" ht="20.25" x14ac:dyDescent="0.3">
      <c r="A43" s="116"/>
      <c r="B43" s="1" t="s">
        <v>75</v>
      </c>
    </row>
    <row r="45" spans="1:9" x14ac:dyDescent="0.2">
      <c r="B45" s="2" t="s">
        <v>0</v>
      </c>
      <c r="C45" s="120">
        <v>0</v>
      </c>
    </row>
    <row r="46" spans="1:9" x14ac:dyDescent="0.2">
      <c r="B46" s="2"/>
      <c r="C46" s="119"/>
    </row>
    <row r="47" spans="1:9" x14ac:dyDescent="0.2">
      <c r="B47" s="2" t="s">
        <v>79</v>
      </c>
      <c r="C47" s="121">
        <v>0</v>
      </c>
    </row>
    <row r="48" spans="1:9" x14ac:dyDescent="0.2">
      <c r="B48" s="2"/>
      <c r="C48" s="4"/>
    </row>
    <row r="49" spans="2:6" x14ac:dyDescent="0.2">
      <c r="B49" s="5" t="s">
        <v>1</v>
      </c>
      <c r="C49" s="32">
        <v>47.67</v>
      </c>
      <c r="D49" s="101"/>
    </row>
    <row r="50" spans="2:6" x14ac:dyDescent="0.2">
      <c r="B50" s="2"/>
    </row>
    <row r="51" spans="2:6" x14ac:dyDescent="0.2">
      <c r="B51" s="5" t="s">
        <v>80</v>
      </c>
      <c r="C51" s="32">
        <v>179.86</v>
      </c>
      <c r="E51" s="8"/>
    </row>
    <row r="52" spans="2:6" x14ac:dyDescent="0.2">
      <c r="B52" s="2"/>
    </row>
    <row r="53" spans="2:6" x14ac:dyDescent="0.2">
      <c r="B53" s="7" t="s">
        <v>2</v>
      </c>
    </row>
    <row r="54" spans="2:6" x14ac:dyDescent="0.2">
      <c r="B54" t="s">
        <v>3</v>
      </c>
      <c r="E54" s="8">
        <v>1238.68</v>
      </c>
      <c r="F54" s="8"/>
    </row>
    <row r="55" spans="2:6" x14ac:dyDescent="0.2">
      <c r="B55" t="s">
        <v>4</v>
      </c>
      <c r="E55" s="8">
        <f>C45*C49</f>
        <v>0</v>
      </c>
      <c r="F55" s="8"/>
    </row>
    <row r="56" spans="2:6" x14ac:dyDescent="0.2">
      <c r="B56" t="s">
        <v>5</v>
      </c>
      <c r="E56" s="8">
        <v>569.45000000000005</v>
      </c>
      <c r="F56" s="8"/>
    </row>
    <row r="57" spans="2:6" x14ac:dyDescent="0.2">
      <c r="B57" t="s">
        <v>6</v>
      </c>
      <c r="E57" s="8">
        <v>334.47</v>
      </c>
      <c r="F57" s="8"/>
    </row>
    <row r="58" spans="2:6" x14ac:dyDescent="0.2">
      <c r="B58" t="s">
        <v>7</v>
      </c>
      <c r="E58" s="8">
        <v>247.28</v>
      </c>
      <c r="F58" s="8"/>
    </row>
    <row r="59" spans="2:6" x14ac:dyDescent="0.2">
      <c r="B59" t="s">
        <v>8</v>
      </c>
      <c r="E59" s="8">
        <v>24.14</v>
      </c>
      <c r="F59" s="8"/>
    </row>
    <row r="60" spans="2:6" x14ac:dyDescent="0.2">
      <c r="B60" t="s">
        <v>9</v>
      </c>
      <c r="E60" s="8">
        <v>400.77</v>
      </c>
      <c r="F60" s="8"/>
    </row>
    <row r="61" spans="2:6" x14ac:dyDescent="0.2">
      <c r="B61" t="s">
        <v>78</v>
      </c>
      <c r="E61" s="8">
        <f>C47*C51</f>
        <v>0</v>
      </c>
      <c r="F61" s="8"/>
    </row>
    <row r="62" spans="2:6" ht="15" x14ac:dyDescent="0.25">
      <c r="B62" s="9"/>
      <c r="E62" s="10">
        <f>SUM(E54:E61)</f>
        <v>2814.7900000000004</v>
      </c>
      <c r="F62" s="10"/>
    </row>
    <row r="64" spans="2:6" x14ac:dyDescent="0.2">
      <c r="B64" s="7" t="s">
        <v>10</v>
      </c>
    </row>
    <row r="65" spans="2:6" x14ac:dyDescent="0.2">
      <c r="B65" s="11" t="s">
        <v>11</v>
      </c>
      <c r="C65" s="12">
        <v>29.43</v>
      </c>
      <c r="D65" s="103"/>
    </row>
    <row r="66" spans="2:6" x14ac:dyDescent="0.2">
      <c r="B66" s="13"/>
    </row>
    <row r="67" spans="2:6" x14ac:dyDescent="0.2">
      <c r="B67" t="s">
        <v>3</v>
      </c>
      <c r="E67" s="8">
        <v>764.37</v>
      </c>
      <c r="F67" s="8"/>
    </row>
    <row r="68" spans="2:6" x14ac:dyDescent="0.2">
      <c r="B68" t="s">
        <v>4</v>
      </c>
      <c r="E68" s="8">
        <f>C45*C65</f>
        <v>0</v>
      </c>
      <c r="F68" s="8"/>
    </row>
    <row r="69" spans="2:6" x14ac:dyDescent="0.2">
      <c r="B69" t="s">
        <v>5</v>
      </c>
      <c r="E69" s="8">
        <v>569.45000000000005</v>
      </c>
      <c r="F69" s="8"/>
    </row>
    <row r="70" spans="2:6" x14ac:dyDescent="0.2">
      <c r="B70" t="s">
        <v>6</v>
      </c>
      <c r="E70" s="8">
        <v>334.47</v>
      </c>
      <c r="F70" s="8"/>
    </row>
    <row r="71" spans="2:6" x14ac:dyDescent="0.2">
      <c r="B71" t="s">
        <v>7</v>
      </c>
      <c r="E71" s="8">
        <v>247.28</v>
      </c>
      <c r="F71" s="8"/>
    </row>
    <row r="72" spans="2:6" x14ac:dyDescent="0.2">
      <c r="B72" t="s">
        <v>77</v>
      </c>
      <c r="E72" s="8">
        <f>C47*C51</f>
        <v>0</v>
      </c>
      <c r="F72" s="8"/>
    </row>
    <row r="73" spans="2:6" ht="15" x14ac:dyDescent="0.25">
      <c r="B73" s="9"/>
      <c r="E73" s="14">
        <f>SUM(E67:E72)</f>
        <v>1915.5700000000002</v>
      </c>
      <c r="F73" s="14"/>
    </row>
    <row r="75" spans="2:6" x14ac:dyDescent="0.2">
      <c r="B75" s="15" t="s">
        <v>12</v>
      </c>
    </row>
    <row r="76" spans="2:6" x14ac:dyDescent="0.2">
      <c r="B76" t="s">
        <v>13</v>
      </c>
      <c r="E76" s="8">
        <v>102.95</v>
      </c>
      <c r="F76" s="8"/>
    </row>
    <row r="77" spans="2:6" x14ac:dyDescent="0.2">
      <c r="B77" t="s">
        <v>14</v>
      </c>
      <c r="E77" s="8">
        <v>147.07</v>
      </c>
      <c r="F77" s="8"/>
    </row>
    <row r="78" spans="2:6" x14ac:dyDescent="0.2">
      <c r="B78" t="s">
        <v>15</v>
      </c>
      <c r="E78" s="8">
        <v>2.2799999999999998</v>
      </c>
      <c r="F78" s="8"/>
    </row>
    <row r="79" spans="2:6" ht="13.5" thickBot="1" x14ac:dyDescent="0.25"/>
    <row r="80" spans="2:6" ht="16.5" thickTop="1" thickBot="1" x14ac:dyDescent="0.3">
      <c r="B80" s="5" t="s">
        <v>76</v>
      </c>
      <c r="E80" s="16">
        <f>12*E62+2*E73</f>
        <v>37608.620000000003</v>
      </c>
      <c r="F80" s="117"/>
    </row>
    <row r="81" spans="1:9" ht="23.25" thickTop="1" x14ac:dyDescent="0.2">
      <c r="B81" s="17" t="s">
        <v>17</v>
      </c>
    </row>
    <row r="83" spans="1:9" x14ac:dyDescent="0.2">
      <c r="B83" s="18"/>
      <c r="C83" s="18"/>
      <c r="D83" s="18"/>
      <c r="E83" s="18"/>
      <c r="F83" s="18"/>
      <c r="G83" s="18"/>
      <c r="H83" s="18"/>
      <c r="I83" s="18"/>
    </row>
    <row r="85" spans="1:9" ht="22.5" customHeight="1" x14ac:dyDescent="0.3">
      <c r="A85" s="116"/>
      <c r="B85" s="1" t="s">
        <v>73</v>
      </c>
    </row>
    <row r="87" spans="1:9" x14ac:dyDescent="0.2">
      <c r="B87" s="2" t="s">
        <v>0</v>
      </c>
      <c r="C87" s="3">
        <v>0</v>
      </c>
    </row>
    <row r="88" spans="1:9" x14ac:dyDescent="0.2">
      <c r="B88" s="2"/>
      <c r="C88" s="4"/>
    </row>
    <row r="89" spans="1:9" x14ac:dyDescent="0.2">
      <c r="B89" s="5" t="s">
        <v>1</v>
      </c>
      <c r="C89" s="6">
        <v>46.74</v>
      </c>
      <c r="D89" s="101"/>
    </row>
    <row r="90" spans="1:9" x14ac:dyDescent="0.2">
      <c r="B90" s="2"/>
    </row>
    <row r="91" spans="1:9" x14ac:dyDescent="0.2">
      <c r="B91" s="7" t="s">
        <v>2</v>
      </c>
    </row>
    <row r="92" spans="1:9" x14ac:dyDescent="0.2">
      <c r="B92" t="s">
        <v>3</v>
      </c>
      <c r="E92" s="8">
        <v>1214.3900000000001</v>
      </c>
      <c r="F92" s="8"/>
    </row>
    <row r="93" spans="1:9" x14ac:dyDescent="0.2">
      <c r="B93" t="s">
        <v>4</v>
      </c>
      <c r="E93" s="8">
        <f>C87*C89</f>
        <v>0</v>
      </c>
      <c r="F93" s="8"/>
    </row>
    <row r="94" spans="1:9" x14ac:dyDescent="0.2">
      <c r="B94" t="s">
        <v>5</v>
      </c>
      <c r="E94" s="8">
        <v>558.28</v>
      </c>
      <c r="F94" s="8"/>
    </row>
    <row r="95" spans="1:9" x14ac:dyDescent="0.2">
      <c r="B95" t="s">
        <v>6</v>
      </c>
      <c r="E95" s="8">
        <v>327.91</v>
      </c>
      <c r="F95" s="8"/>
    </row>
    <row r="96" spans="1:9" x14ac:dyDescent="0.2">
      <c r="B96" t="s">
        <v>7</v>
      </c>
      <c r="E96" s="8">
        <v>242.43</v>
      </c>
      <c r="F96" s="8"/>
    </row>
    <row r="97" spans="2:6" x14ac:dyDescent="0.2">
      <c r="B97" t="s">
        <v>8</v>
      </c>
      <c r="E97" s="8">
        <v>23.67</v>
      </c>
      <c r="F97" s="8"/>
    </row>
    <row r="98" spans="2:6" x14ac:dyDescent="0.2">
      <c r="B98" t="s">
        <v>9</v>
      </c>
      <c r="E98" s="8">
        <v>392.91</v>
      </c>
      <c r="F98" s="8"/>
    </row>
    <row r="99" spans="2:6" ht="15" x14ac:dyDescent="0.25">
      <c r="B99" s="9"/>
      <c r="E99" s="10">
        <f>SUM(E92:E98)</f>
        <v>2759.5899999999997</v>
      </c>
      <c r="F99" s="10"/>
    </row>
    <row r="101" spans="2:6" x14ac:dyDescent="0.2">
      <c r="B101" s="7" t="s">
        <v>10</v>
      </c>
    </row>
    <row r="102" spans="2:6" x14ac:dyDescent="0.2">
      <c r="B102" s="11" t="s">
        <v>11</v>
      </c>
      <c r="C102" s="12">
        <v>28.85</v>
      </c>
      <c r="D102" s="103"/>
    </row>
    <row r="103" spans="2:6" x14ac:dyDescent="0.2">
      <c r="B103" s="13"/>
    </row>
    <row r="104" spans="2:6" x14ac:dyDescent="0.2">
      <c r="B104" t="s">
        <v>3</v>
      </c>
      <c r="E104" s="8">
        <v>749.38</v>
      </c>
      <c r="F104" s="8"/>
    </row>
    <row r="105" spans="2:6" x14ac:dyDescent="0.2">
      <c r="B105" t="s">
        <v>4</v>
      </c>
      <c r="E105" s="8">
        <f>C87*C102</f>
        <v>0</v>
      </c>
      <c r="F105" s="8"/>
    </row>
    <row r="106" spans="2:6" x14ac:dyDescent="0.2">
      <c r="B106" t="s">
        <v>5</v>
      </c>
      <c r="E106" s="8">
        <v>558.28</v>
      </c>
      <c r="F106" s="8"/>
    </row>
    <row r="107" spans="2:6" x14ac:dyDescent="0.2">
      <c r="B107" t="s">
        <v>6</v>
      </c>
      <c r="E107" s="8">
        <v>327.91</v>
      </c>
      <c r="F107" s="8"/>
    </row>
    <row r="108" spans="2:6" x14ac:dyDescent="0.2">
      <c r="B108" t="s">
        <v>7</v>
      </c>
      <c r="E108" s="8">
        <v>242.43</v>
      </c>
      <c r="F108" s="8"/>
    </row>
    <row r="109" spans="2:6" ht="15" x14ac:dyDescent="0.25">
      <c r="B109" s="9"/>
      <c r="E109" s="14">
        <f>SUM(E104:E108)</f>
        <v>1878</v>
      </c>
      <c r="F109" s="14"/>
    </row>
    <row r="111" spans="2:6" x14ac:dyDescent="0.2">
      <c r="B111" s="15" t="s">
        <v>12</v>
      </c>
    </row>
    <row r="112" spans="2:6" x14ac:dyDescent="0.2">
      <c r="B112" t="s">
        <v>13</v>
      </c>
      <c r="E112" s="8">
        <v>100.93</v>
      </c>
      <c r="F112" s="8"/>
    </row>
    <row r="113" spans="1:9" x14ac:dyDescent="0.2">
      <c r="B113" t="s">
        <v>14</v>
      </c>
      <c r="E113" s="8">
        <v>144.19</v>
      </c>
      <c r="F113" s="8"/>
    </row>
    <row r="114" spans="1:9" x14ac:dyDescent="0.2">
      <c r="B114" t="s">
        <v>15</v>
      </c>
      <c r="E114" s="8">
        <v>2.2400000000000002</v>
      </c>
      <c r="F114" s="8"/>
    </row>
    <row r="115" spans="1:9" ht="13.5" thickBot="1" x14ac:dyDescent="0.25"/>
    <row r="116" spans="1:9" ht="16.5" thickTop="1" thickBot="1" x14ac:dyDescent="0.3">
      <c r="B116" s="5" t="s">
        <v>74</v>
      </c>
      <c r="E116" s="16">
        <f>12*E99+2*E109</f>
        <v>36871.079999999994</v>
      </c>
      <c r="F116" s="117"/>
    </row>
    <row r="117" spans="1:9" ht="23.25" thickTop="1" x14ac:dyDescent="0.2">
      <c r="B117" s="17" t="s">
        <v>17</v>
      </c>
    </row>
    <row r="119" spans="1:9" x14ac:dyDescent="0.2">
      <c r="B119" s="18"/>
      <c r="C119" s="18"/>
      <c r="D119" s="18"/>
      <c r="E119" s="18"/>
      <c r="F119" s="18"/>
      <c r="G119" s="18"/>
      <c r="H119" s="18"/>
      <c r="I119" s="18"/>
    </row>
    <row r="123" spans="1:9" ht="22.5" customHeight="1" x14ac:dyDescent="0.3">
      <c r="A123" s="116"/>
      <c r="B123" s="1" t="s">
        <v>71</v>
      </c>
    </row>
    <row r="125" spans="1:9" x14ac:dyDescent="0.2">
      <c r="B125" s="2" t="s">
        <v>0</v>
      </c>
      <c r="C125" s="3">
        <v>1</v>
      </c>
    </row>
    <row r="126" spans="1:9" x14ac:dyDescent="0.2">
      <c r="B126" s="2"/>
      <c r="C126" s="4"/>
    </row>
    <row r="127" spans="1:9" x14ac:dyDescent="0.2">
      <c r="B127" s="5" t="s">
        <v>1</v>
      </c>
      <c r="C127" s="6">
        <v>46.32</v>
      </c>
      <c r="D127" s="101"/>
    </row>
    <row r="128" spans="1:9" x14ac:dyDescent="0.2">
      <c r="B128" s="2"/>
    </row>
    <row r="129" spans="2:6" x14ac:dyDescent="0.2">
      <c r="B129" s="7" t="s">
        <v>2</v>
      </c>
    </row>
    <row r="130" spans="2:6" x14ac:dyDescent="0.2">
      <c r="B130" t="s">
        <v>3</v>
      </c>
      <c r="E130" s="8">
        <v>1203.56</v>
      </c>
      <c r="F130" s="8"/>
    </row>
    <row r="131" spans="2:6" x14ac:dyDescent="0.2">
      <c r="B131" t="s">
        <v>4</v>
      </c>
      <c r="E131" s="8">
        <f>C125*C127</f>
        <v>46.32</v>
      </c>
      <c r="F131" s="8"/>
    </row>
    <row r="132" spans="2:6" x14ac:dyDescent="0.2">
      <c r="B132" t="s">
        <v>5</v>
      </c>
      <c r="E132" s="8">
        <v>553.29999999999995</v>
      </c>
      <c r="F132" s="8"/>
    </row>
    <row r="133" spans="2:6" x14ac:dyDescent="0.2">
      <c r="B133" t="s">
        <v>6</v>
      </c>
      <c r="E133" s="8">
        <v>324.99</v>
      </c>
      <c r="F133" s="8"/>
    </row>
    <row r="134" spans="2:6" x14ac:dyDescent="0.2">
      <c r="B134" t="s">
        <v>7</v>
      </c>
      <c r="E134" s="8">
        <v>240.26999999999998</v>
      </c>
      <c r="F134" s="8"/>
    </row>
    <row r="135" spans="2:6" x14ac:dyDescent="0.2">
      <c r="B135" t="s">
        <v>8</v>
      </c>
      <c r="E135" s="8">
        <v>23.46</v>
      </c>
      <c r="F135" s="8"/>
    </row>
    <row r="136" spans="2:6" x14ac:dyDescent="0.2">
      <c r="B136" t="s">
        <v>9</v>
      </c>
      <c r="E136" s="8">
        <v>389.40999999999997</v>
      </c>
      <c r="F136" s="8"/>
    </row>
    <row r="137" spans="2:6" ht="15" x14ac:dyDescent="0.25">
      <c r="B137" s="9"/>
      <c r="E137" s="10">
        <f>SUM(E130:E136)</f>
        <v>2781.31</v>
      </c>
      <c r="F137" s="10"/>
    </row>
    <row r="139" spans="2:6" x14ac:dyDescent="0.2">
      <c r="B139" s="7" t="s">
        <v>10</v>
      </c>
    </row>
    <row r="140" spans="2:6" x14ac:dyDescent="0.2">
      <c r="B140" s="11" t="s">
        <v>11</v>
      </c>
      <c r="C140" s="12">
        <v>28.59</v>
      </c>
      <c r="D140" s="103"/>
    </row>
    <row r="141" spans="2:6" x14ac:dyDescent="0.2">
      <c r="B141" s="13"/>
    </row>
    <row r="142" spans="2:6" x14ac:dyDescent="0.2">
      <c r="B142" t="s">
        <v>3</v>
      </c>
      <c r="E142" s="8">
        <v>742.7</v>
      </c>
      <c r="F142" s="8"/>
    </row>
    <row r="143" spans="2:6" x14ac:dyDescent="0.2">
      <c r="B143" t="s">
        <v>4</v>
      </c>
      <c r="E143" s="8">
        <f>C125*C140</f>
        <v>28.59</v>
      </c>
      <c r="F143" s="8"/>
    </row>
    <row r="144" spans="2:6" x14ac:dyDescent="0.2">
      <c r="B144" t="s">
        <v>5</v>
      </c>
      <c r="E144" s="8">
        <v>553.29999999999995</v>
      </c>
      <c r="F144" s="8"/>
    </row>
    <row r="145" spans="2:9" x14ac:dyDescent="0.2">
      <c r="B145" t="s">
        <v>6</v>
      </c>
      <c r="E145" s="8">
        <v>324.99</v>
      </c>
      <c r="F145" s="8"/>
    </row>
    <row r="146" spans="2:9" x14ac:dyDescent="0.2">
      <c r="B146" t="s">
        <v>7</v>
      </c>
      <c r="E146" s="8">
        <v>240.26999999999998</v>
      </c>
      <c r="F146" s="8"/>
    </row>
    <row r="147" spans="2:9" ht="15" x14ac:dyDescent="0.25">
      <c r="B147" s="9"/>
      <c r="E147" s="14">
        <f>SUM(E142:E146)</f>
        <v>1889.8500000000001</v>
      </c>
      <c r="F147" s="14"/>
    </row>
    <row r="149" spans="2:9" x14ac:dyDescent="0.2">
      <c r="B149" s="15" t="s">
        <v>12</v>
      </c>
    </row>
    <row r="150" spans="2:9" x14ac:dyDescent="0.2">
      <c r="B150" t="s">
        <v>13</v>
      </c>
      <c r="E150" s="8">
        <v>100.03</v>
      </c>
      <c r="F150" s="8"/>
    </row>
    <row r="151" spans="2:9" x14ac:dyDescent="0.2">
      <c r="B151" t="s">
        <v>14</v>
      </c>
      <c r="E151" s="8">
        <v>142.89999999999998</v>
      </c>
      <c r="F151" s="8"/>
    </row>
    <row r="152" spans="2:9" x14ac:dyDescent="0.2">
      <c r="B152" t="s">
        <v>15</v>
      </c>
      <c r="E152" s="8">
        <v>2.2200000000000002</v>
      </c>
      <c r="F152" s="8"/>
    </row>
    <row r="153" spans="2:9" ht="13.5" thickBot="1" x14ac:dyDescent="0.25"/>
    <row r="154" spans="2:9" ht="16.5" thickTop="1" thickBot="1" x14ac:dyDescent="0.3">
      <c r="B154" s="5" t="s">
        <v>72</v>
      </c>
      <c r="E154" s="16">
        <f>12*E137+2*E147</f>
        <v>37155.42</v>
      </c>
      <c r="F154" s="117"/>
    </row>
    <row r="155" spans="2:9" ht="23.25" thickTop="1" x14ac:dyDescent="0.2">
      <c r="B155" s="17" t="s">
        <v>17</v>
      </c>
    </row>
    <row r="157" spans="2:9" x14ac:dyDescent="0.2">
      <c r="B157" s="18"/>
      <c r="C157" s="18"/>
      <c r="D157" s="18"/>
      <c r="E157" s="18"/>
      <c r="F157" s="18"/>
      <c r="G157" s="18"/>
      <c r="H157" s="18"/>
      <c r="I157" s="18"/>
    </row>
    <row r="161" spans="2:6" ht="22.5" customHeight="1" x14ac:dyDescent="0.3">
      <c r="B161" s="1" t="s">
        <v>69</v>
      </c>
    </row>
    <row r="163" spans="2:6" x14ac:dyDescent="0.2">
      <c r="B163" s="2" t="s">
        <v>0</v>
      </c>
      <c r="C163" s="3">
        <v>7</v>
      </c>
      <c r="E163" s="107" t="s">
        <v>67</v>
      </c>
      <c r="F163" s="107" t="s">
        <v>68</v>
      </c>
    </row>
    <row r="164" spans="2:6" x14ac:dyDescent="0.2">
      <c r="B164" s="2"/>
      <c r="C164" s="4"/>
    </row>
    <row r="165" spans="2:6" x14ac:dyDescent="0.2">
      <c r="B165" s="5" t="s">
        <v>1</v>
      </c>
      <c r="C165" s="6">
        <v>45.29</v>
      </c>
      <c r="D165" s="101">
        <v>45.41</v>
      </c>
    </row>
    <row r="166" spans="2:6" x14ac:dyDescent="0.2">
      <c r="B166" s="2"/>
    </row>
    <row r="167" spans="2:6" x14ac:dyDescent="0.2">
      <c r="B167" s="7" t="s">
        <v>2</v>
      </c>
    </row>
    <row r="168" spans="2:6" x14ac:dyDescent="0.2">
      <c r="B168" t="s">
        <v>3</v>
      </c>
      <c r="E168" s="8">
        <v>1177.08</v>
      </c>
      <c r="F168" s="8">
        <v>1179.96</v>
      </c>
    </row>
    <row r="169" spans="2:6" x14ac:dyDescent="0.2">
      <c r="B169" t="s">
        <v>4</v>
      </c>
      <c r="E169" s="8">
        <f>C163*C165</f>
        <v>317.02999999999997</v>
      </c>
      <c r="F169" s="8">
        <f>C163*D165</f>
        <v>317.87</v>
      </c>
    </row>
    <row r="170" spans="2:6" x14ac:dyDescent="0.2">
      <c r="B170" t="s">
        <v>5</v>
      </c>
      <c r="E170" s="8">
        <v>541.12</v>
      </c>
      <c r="F170" s="8">
        <v>542.45000000000005</v>
      </c>
    </row>
    <row r="171" spans="2:6" x14ac:dyDescent="0.2">
      <c r="B171" t="s">
        <v>6</v>
      </c>
      <c r="E171" s="8">
        <v>317.83</v>
      </c>
      <c r="F171" s="8">
        <v>318.61</v>
      </c>
    </row>
    <row r="172" spans="2:6" x14ac:dyDescent="0.2">
      <c r="B172" t="s">
        <v>7</v>
      </c>
      <c r="E172" s="8">
        <v>234.98</v>
      </c>
      <c r="F172" s="8">
        <v>235.55</v>
      </c>
    </row>
    <row r="173" spans="2:6" x14ac:dyDescent="0.2">
      <c r="B173" t="s">
        <v>8</v>
      </c>
      <c r="E173" s="8">
        <v>22.94</v>
      </c>
      <c r="F173" s="8">
        <v>23</v>
      </c>
    </row>
    <row r="174" spans="2:6" x14ac:dyDescent="0.2">
      <c r="B174" t="s">
        <v>9</v>
      </c>
      <c r="E174" s="8">
        <v>380.84</v>
      </c>
      <c r="F174" s="8">
        <v>381.77</v>
      </c>
    </row>
    <row r="175" spans="2:6" ht="15" x14ac:dyDescent="0.25">
      <c r="B175" s="9"/>
      <c r="E175" s="10">
        <f>SUM(E168:E174)</f>
        <v>2991.82</v>
      </c>
      <c r="F175" s="10">
        <f>SUM(F168:F174)</f>
        <v>2999.21</v>
      </c>
    </row>
    <row r="177" spans="2:6" x14ac:dyDescent="0.2">
      <c r="B177" s="7" t="s">
        <v>10</v>
      </c>
    </row>
    <row r="178" spans="2:6" x14ac:dyDescent="0.2">
      <c r="B178" s="11" t="s">
        <v>11</v>
      </c>
      <c r="C178" s="12">
        <v>27.95</v>
      </c>
      <c r="D178" s="103">
        <v>28.02</v>
      </c>
    </row>
    <row r="179" spans="2:6" x14ac:dyDescent="0.2">
      <c r="B179" s="13"/>
    </row>
    <row r="180" spans="2:6" x14ac:dyDescent="0.2">
      <c r="B180" t="s">
        <v>3</v>
      </c>
      <c r="E180" s="8">
        <v>726.35</v>
      </c>
      <c r="F180" s="8">
        <v>728.13</v>
      </c>
    </row>
    <row r="181" spans="2:6" x14ac:dyDescent="0.2">
      <c r="B181" t="s">
        <v>4</v>
      </c>
      <c r="E181" s="8">
        <f>C163*C178</f>
        <v>195.65</v>
      </c>
      <c r="F181" s="8">
        <f>C163*D178</f>
        <v>196.14</v>
      </c>
    </row>
    <row r="182" spans="2:6" x14ac:dyDescent="0.2">
      <c r="B182" t="s">
        <v>5</v>
      </c>
      <c r="E182" s="8">
        <v>541.12</v>
      </c>
      <c r="F182" s="8">
        <v>542.45000000000005</v>
      </c>
    </row>
    <row r="183" spans="2:6" x14ac:dyDescent="0.2">
      <c r="B183" t="s">
        <v>6</v>
      </c>
      <c r="E183" s="8">
        <v>317.83</v>
      </c>
      <c r="F183" s="8">
        <v>318.61</v>
      </c>
    </row>
    <row r="184" spans="2:6" x14ac:dyDescent="0.2">
      <c r="B184" t="s">
        <v>7</v>
      </c>
      <c r="E184" s="8">
        <v>234.98</v>
      </c>
      <c r="F184" s="8">
        <v>235.55</v>
      </c>
    </row>
    <row r="185" spans="2:6" ht="15" x14ac:dyDescent="0.25">
      <c r="B185" s="9"/>
      <c r="E185" s="14">
        <f>SUM(E180:E184)</f>
        <v>2015.9299999999998</v>
      </c>
      <c r="F185" s="14">
        <f>SUM(F180:F184)</f>
        <v>2020.8799999999999</v>
      </c>
    </row>
    <row r="187" spans="2:6" x14ac:dyDescent="0.2">
      <c r="B187" s="15" t="s">
        <v>12</v>
      </c>
    </row>
    <row r="188" spans="2:6" x14ac:dyDescent="0.2">
      <c r="B188" t="s">
        <v>13</v>
      </c>
      <c r="E188" s="8">
        <v>97.820000000000007</v>
      </c>
      <c r="F188" s="8">
        <v>98.06</v>
      </c>
    </row>
    <row r="189" spans="2:6" x14ac:dyDescent="0.2">
      <c r="B189" t="s">
        <v>14</v>
      </c>
      <c r="E189" s="8">
        <v>139.75</v>
      </c>
      <c r="F189" s="8">
        <v>140.09</v>
      </c>
    </row>
    <row r="190" spans="2:6" x14ac:dyDescent="0.2">
      <c r="B190" t="s">
        <v>15</v>
      </c>
      <c r="E190" s="8">
        <v>2.16</v>
      </c>
      <c r="F190" s="8">
        <v>2.17</v>
      </c>
    </row>
    <row r="191" spans="2:6" ht="13.5" thickBot="1" x14ac:dyDescent="0.25"/>
    <row r="192" spans="2:6" ht="16.5" thickTop="1" thickBot="1" x14ac:dyDescent="0.3">
      <c r="B192" s="5" t="s">
        <v>70</v>
      </c>
      <c r="E192" s="106">
        <f>12*E175+2*E185</f>
        <v>39933.700000000004</v>
      </c>
      <c r="F192" s="118">
        <f>6*E175+6*F175+E185+F185</f>
        <v>39982.990000000005</v>
      </c>
    </row>
    <row r="193" spans="2:9" ht="23.25" thickTop="1" x14ac:dyDescent="0.2">
      <c r="B193" s="17" t="s">
        <v>17</v>
      </c>
    </row>
    <row r="195" spans="2:9" x14ac:dyDescent="0.2">
      <c r="B195" s="18"/>
      <c r="C195" s="18"/>
      <c r="D195" s="18"/>
      <c r="E195" s="18"/>
      <c r="F195" s="18"/>
      <c r="G195" s="18"/>
      <c r="H195" s="18"/>
      <c r="I195" s="18"/>
    </row>
    <row r="199" spans="2:9" ht="22.5" customHeight="1" x14ac:dyDescent="0.3">
      <c r="B199" s="1" t="s">
        <v>65</v>
      </c>
    </row>
    <row r="201" spans="2:9" x14ac:dyDescent="0.2">
      <c r="B201" s="2" t="s">
        <v>0</v>
      </c>
      <c r="C201" s="3">
        <v>7</v>
      </c>
      <c r="E201" s="107" t="s">
        <v>67</v>
      </c>
      <c r="F201" s="107" t="s">
        <v>68</v>
      </c>
    </row>
    <row r="202" spans="2:9" x14ac:dyDescent="0.2">
      <c r="B202" s="2"/>
      <c r="C202" s="4"/>
    </row>
    <row r="203" spans="2:9" x14ac:dyDescent="0.2">
      <c r="B203" s="5" t="s">
        <v>1</v>
      </c>
      <c r="C203" s="6">
        <v>44.18</v>
      </c>
      <c r="D203" s="101">
        <v>44.29</v>
      </c>
    </row>
    <row r="204" spans="2:9" x14ac:dyDescent="0.2">
      <c r="B204" s="2"/>
    </row>
    <row r="205" spans="2:9" x14ac:dyDescent="0.2">
      <c r="B205" s="7" t="s">
        <v>2</v>
      </c>
    </row>
    <row r="206" spans="2:9" x14ac:dyDescent="0.2">
      <c r="B206" t="s">
        <v>3</v>
      </c>
      <c r="E206" s="108">
        <v>1148.3399999999999</v>
      </c>
      <c r="F206" s="8">
        <v>1151.1600000000001</v>
      </c>
    </row>
    <row r="207" spans="2:9" x14ac:dyDescent="0.2">
      <c r="B207" t="s">
        <v>4</v>
      </c>
      <c r="E207" s="108">
        <f>C201*C203</f>
        <v>309.26</v>
      </c>
      <c r="F207" s="8">
        <f>C201*D203</f>
        <v>310.02999999999997</v>
      </c>
    </row>
    <row r="208" spans="2:9" x14ac:dyDescent="0.2">
      <c r="B208" t="s">
        <v>5</v>
      </c>
      <c r="E208" s="108">
        <v>527.9</v>
      </c>
      <c r="F208" s="8">
        <v>529.20000000000005</v>
      </c>
    </row>
    <row r="209" spans="2:6" x14ac:dyDescent="0.2">
      <c r="B209" t="s">
        <v>6</v>
      </c>
      <c r="E209" s="108">
        <v>310.07</v>
      </c>
      <c r="F209" s="8">
        <v>310.83</v>
      </c>
    </row>
    <row r="210" spans="2:6" x14ac:dyDescent="0.2">
      <c r="B210" t="s">
        <v>7</v>
      </c>
      <c r="E210" s="108">
        <v>229.23</v>
      </c>
      <c r="F210" s="8">
        <v>229.79999999999998</v>
      </c>
    </row>
    <row r="211" spans="2:6" x14ac:dyDescent="0.2">
      <c r="B211" t="s">
        <v>8</v>
      </c>
      <c r="E211" s="108">
        <v>22.380000000000003</v>
      </c>
      <c r="F211" s="8">
        <v>22.430000000000003</v>
      </c>
    </row>
    <row r="212" spans="2:6" x14ac:dyDescent="0.2">
      <c r="B212" t="s">
        <v>9</v>
      </c>
      <c r="E212" s="108">
        <v>371.53999999999996</v>
      </c>
      <c r="F212" s="8">
        <v>372.45</v>
      </c>
    </row>
    <row r="213" spans="2:6" ht="15" x14ac:dyDescent="0.25">
      <c r="B213" s="9"/>
      <c r="E213" s="109">
        <f>SUM(E206:E212)</f>
        <v>2918.7200000000003</v>
      </c>
      <c r="F213" s="10">
        <f>SUM(F206:F212)</f>
        <v>2925.9</v>
      </c>
    </row>
    <row r="215" spans="2:6" x14ac:dyDescent="0.2">
      <c r="B215" s="7" t="s">
        <v>10</v>
      </c>
    </row>
    <row r="216" spans="2:6" x14ac:dyDescent="0.2">
      <c r="B216" s="11" t="s">
        <v>11</v>
      </c>
      <c r="C216" s="12">
        <v>27.26</v>
      </c>
      <c r="D216" s="103">
        <v>27.32</v>
      </c>
      <c r="E216" s="102"/>
      <c r="F216" s="102"/>
    </row>
    <row r="217" spans="2:6" x14ac:dyDescent="0.2">
      <c r="B217" s="13"/>
      <c r="D217" s="102"/>
      <c r="E217" s="102"/>
      <c r="F217" s="102"/>
    </row>
    <row r="218" spans="2:6" x14ac:dyDescent="0.2">
      <c r="B218" t="s">
        <v>3</v>
      </c>
      <c r="D218" s="102"/>
      <c r="E218" s="110">
        <v>708.61</v>
      </c>
      <c r="F218" s="8">
        <v>710.35</v>
      </c>
    </row>
    <row r="219" spans="2:6" x14ac:dyDescent="0.2">
      <c r="B219" t="s">
        <v>4</v>
      </c>
      <c r="E219" s="110">
        <f>C201*C216</f>
        <v>190.82000000000002</v>
      </c>
      <c r="F219" s="8">
        <f>C201*D216</f>
        <v>191.24</v>
      </c>
    </row>
    <row r="220" spans="2:6" x14ac:dyDescent="0.2">
      <c r="B220" t="s">
        <v>5</v>
      </c>
      <c r="E220" s="110">
        <v>527.9</v>
      </c>
      <c r="F220" s="8">
        <v>529.20000000000005</v>
      </c>
    </row>
    <row r="221" spans="2:6" x14ac:dyDescent="0.2">
      <c r="B221" t="s">
        <v>6</v>
      </c>
      <c r="E221" s="110">
        <v>310.07</v>
      </c>
      <c r="F221" s="8">
        <v>310.83</v>
      </c>
    </row>
    <row r="222" spans="2:6" x14ac:dyDescent="0.2">
      <c r="B222" t="s">
        <v>7</v>
      </c>
      <c r="E222" s="110">
        <v>229.23</v>
      </c>
      <c r="F222" s="8">
        <v>229.79999999999998</v>
      </c>
    </row>
    <row r="223" spans="2:6" ht="15" x14ac:dyDescent="0.25">
      <c r="B223" s="9"/>
      <c r="E223" s="111">
        <f>SUM(E218:E222)</f>
        <v>1966.6299999999999</v>
      </c>
      <c r="F223" s="14">
        <f>SUM(F218:F222)</f>
        <v>1971.4199999999998</v>
      </c>
    </row>
    <row r="225" spans="2:9" x14ac:dyDescent="0.2">
      <c r="B225" s="15" t="s">
        <v>12</v>
      </c>
    </row>
    <row r="226" spans="2:9" x14ac:dyDescent="0.2">
      <c r="B226" t="s">
        <v>13</v>
      </c>
      <c r="E226" s="110">
        <v>95.43</v>
      </c>
      <c r="F226" s="104">
        <v>95.660000000000011</v>
      </c>
    </row>
    <row r="227" spans="2:9" x14ac:dyDescent="0.2">
      <c r="B227" t="s">
        <v>14</v>
      </c>
      <c r="E227" s="110">
        <v>136.32999999999998</v>
      </c>
      <c r="F227" s="104">
        <v>136.66999999999999</v>
      </c>
    </row>
    <row r="228" spans="2:9" x14ac:dyDescent="0.2">
      <c r="B228" t="s">
        <v>15</v>
      </c>
      <c r="E228" s="110">
        <v>2.11</v>
      </c>
    </row>
    <row r="229" spans="2:9" ht="13.5" thickBot="1" x14ac:dyDescent="0.25"/>
    <row r="230" spans="2:9" ht="16.5" thickTop="1" thickBot="1" x14ac:dyDescent="0.3">
      <c r="B230" s="5" t="s">
        <v>66</v>
      </c>
      <c r="E230" s="106">
        <f>8*E213+1*E223+4*F213+1*F223</f>
        <v>38991.410000000003</v>
      </c>
      <c r="F230" s="113"/>
      <c r="G230" s="114"/>
    </row>
    <row r="231" spans="2:9" ht="23.25" thickTop="1" x14ac:dyDescent="0.2">
      <c r="B231" s="17" t="s">
        <v>17</v>
      </c>
      <c r="G231" s="105"/>
    </row>
    <row r="233" spans="2:9" x14ac:dyDescent="0.2">
      <c r="B233" s="18"/>
      <c r="C233" s="18"/>
      <c r="D233" s="18"/>
      <c r="E233" s="18"/>
      <c r="F233" s="18"/>
      <c r="G233" s="18"/>
      <c r="H233" s="18"/>
      <c r="I233" s="18"/>
    </row>
    <row r="235" spans="2:9" ht="22.5" customHeight="1" x14ac:dyDescent="0.3">
      <c r="B235" s="1" t="s">
        <v>63</v>
      </c>
    </row>
    <row r="237" spans="2:9" x14ac:dyDescent="0.2">
      <c r="B237" s="2" t="s">
        <v>0</v>
      </c>
      <c r="C237" s="3">
        <v>7</v>
      </c>
    </row>
    <row r="238" spans="2:9" x14ac:dyDescent="0.2">
      <c r="B238" s="2"/>
      <c r="C238" s="4"/>
    </row>
    <row r="239" spans="2:9" x14ac:dyDescent="0.2">
      <c r="B239" s="5" t="s">
        <v>1</v>
      </c>
      <c r="C239" s="6">
        <v>43.519999999999996</v>
      </c>
    </row>
    <row r="240" spans="2:9" x14ac:dyDescent="0.2">
      <c r="B240" s="2"/>
    </row>
    <row r="241" spans="2:5" x14ac:dyDescent="0.2">
      <c r="B241" s="7" t="s">
        <v>2</v>
      </c>
    </row>
    <row r="242" spans="2:5" x14ac:dyDescent="0.2">
      <c r="B242" t="s">
        <v>3</v>
      </c>
      <c r="E242" s="8">
        <v>1131.3599999999999</v>
      </c>
    </row>
    <row r="243" spans="2:5" x14ac:dyDescent="0.2">
      <c r="B243" t="s">
        <v>4</v>
      </c>
      <c r="E243" s="8">
        <f>C237*C239</f>
        <v>304.64</v>
      </c>
    </row>
    <row r="244" spans="2:5" x14ac:dyDescent="0.2">
      <c r="B244" t="s">
        <v>5</v>
      </c>
      <c r="E244" s="8">
        <v>520.09</v>
      </c>
    </row>
    <row r="245" spans="2:5" x14ac:dyDescent="0.2">
      <c r="B245" t="s">
        <v>6</v>
      </c>
      <c r="E245" s="8">
        <v>305.48</v>
      </c>
    </row>
    <row r="246" spans="2:5" x14ac:dyDescent="0.2">
      <c r="B246" t="s">
        <v>7</v>
      </c>
      <c r="E246" s="8">
        <v>225.84</v>
      </c>
    </row>
    <row r="247" spans="2:5" x14ac:dyDescent="0.2">
      <c r="B247" t="s">
        <v>8</v>
      </c>
      <c r="E247" s="8">
        <v>22.040000000000003</v>
      </c>
    </row>
    <row r="248" spans="2:5" x14ac:dyDescent="0.2">
      <c r="B248" t="s">
        <v>9</v>
      </c>
      <c r="E248" s="8">
        <v>366.03999999999996</v>
      </c>
    </row>
    <row r="249" spans="2:5" ht="15" x14ac:dyDescent="0.25">
      <c r="B249" s="9"/>
      <c r="E249" s="10">
        <f>SUM(E242:E248)</f>
        <v>2875.4900000000002</v>
      </c>
    </row>
    <row r="251" spans="2:5" x14ac:dyDescent="0.2">
      <c r="B251" s="7" t="s">
        <v>10</v>
      </c>
    </row>
    <row r="252" spans="2:5" x14ac:dyDescent="0.2">
      <c r="B252" s="11" t="s">
        <v>11</v>
      </c>
      <c r="C252" s="12">
        <v>26.85</v>
      </c>
    </row>
    <row r="253" spans="2:5" x14ac:dyDescent="0.2">
      <c r="B253" s="13"/>
    </row>
    <row r="254" spans="2:5" x14ac:dyDescent="0.2">
      <c r="B254" t="s">
        <v>3</v>
      </c>
      <c r="E254" s="8">
        <v>698.13</v>
      </c>
    </row>
    <row r="255" spans="2:5" x14ac:dyDescent="0.2">
      <c r="B255" t="s">
        <v>4</v>
      </c>
      <c r="E255" s="8">
        <f>C237*C252</f>
        <v>187.95000000000002</v>
      </c>
    </row>
    <row r="256" spans="2:5" x14ac:dyDescent="0.2">
      <c r="B256" t="s">
        <v>5</v>
      </c>
      <c r="E256" s="8">
        <v>520.09</v>
      </c>
    </row>
    <row r="257" spans="2:9" x14ac:dyDescent="0.2">
      <c r="B257" t="s">
        <v>6</v>
      </c>
      <c r="E257" s="8">
        <v>305.48</v>
      </c>
    </row>
    <row r="258" spans="2:9" x14ac:dyDescent="0.2">
      <c r="B258" t="s">
        <v>7</v>
      </c>
      <c r="E258" s="8">
        <v>225.84</v>
      </c>
    </row>
    <row r="259" spans="2:9" ht="15" x14ac:dyDescent="0.25">
      <c r="B259" s="9"/>
      <c r="E259" s="14">
        <f>SUM(E254:E258)</f>
        <v>1937.49</v>
      </c>
    </row>
    <row r="261" spans="2:9" x14ac:dyDescent="0.2">
      <c r="B261" s="15" t="s">
        <v>12</v>
      </c>
    </row>
    <row r="262" spans="2:9" x14ac:dyDescent="0.2">
      <c r="B262" t="s">
        <v>13</v>
      </c>
      <c r="E262" s="8">
        <v>94.01</v>
      </c>
    </row>
    <row r="263" spans="2:9" x14ac:dyDescent="0.2">
      <c r="B263" t="s">
        <v>14</v>
      </c>
      <c r="E263" s="8">
        <v>134.31</v>
      </c>
    </row>
    <row r="264" spans="2:9" x14ac:dyDescent="0.2">
      <c r="B264" t="s">
        <v>15</v>
      </c>
      <c r="E264" s="8">
        <v>2.08</v>
      </c>
    </row>
    <row r="265" spans="2:9" ht="13.5" thickBot="1" x14ac:dyDescent="0.25"/>
    <row r="266" spans="2:9" ht="16.5" thickTop="1" thickBot="1" x14ac:dyDescent="0.3">
      <c r="B266" s="5" t="s">
        <v>64</v>
      </c>
      <c r="E266" s="16">
        <f>12*E249+2*E259</f>
        <v>38380.860000000008</v>
      </c>
    </row>
    <row r="267" spans="2:9" ht="23.25" thickTop="1" x14ac:dyDescent="0.2">
      <c r="B267" s="17" t="s">
        <v>17</v>
      </c>
    </row>
    <row r="269" spans="2:9" x14ac:dyDescent="0.2">
      <c r="B269" s="18"/>
      <c r="C269" s="18"/>
      <c r="D269" s="18"/>
      <c r="E269" s="18"/>
      <c r="F269" s="18"/>
      <c r="G269" s="18"/>
      <c r="H269" s="18"/>
      <c r="I269" s="18"/>
    </row>
    <row r="271" spans="2:9" ht="22.5" customHeight="1" x14ac:dyDescent="0.3">
      <c r="B271" s="1" t="s">
        <v>59</v>
      </c>
    </row>
    <row r="273" spans="2:5" x14ac:dyDescent="0.2">
      <c r="B273" s="2" t="s">
        <v>0</v>
      </c>
      <c r="C273" s="3">
        <v>7</v>
      </c>
    </row>
    <row r="274" spans="2:5" x14ac:dyDescent="0.2">
      <c r="B274" s="2"/>
      <c r="C274" s="4"/>
    </row>
    <row r="275" spans="2:5" x14ac:dyDescent="0.2">
      <c r="B275" s="5" t="s">
        <v>1</v>
      </c>
      <c r="C275" s="6">
        <v>43.08</v>
      </c>
    </row>
    <row r="276" spans="2:5" x14ac:dyDescent="0.2">
      <c r="B276" s="2"/>
    </row>
    <row r="277" spans="2:5" x14ac:dyDescent="0.2">
      <c r="B277" s="7" t="s">
        <v>2</v>
      </c>
    </row>
    <row r="278" spans="2:5" x14ac:dyDescent="0.2">
      <c r="B278" t="s">
        <v>3</v>
      </c>
      <c r="E278" s="8">
        <v>1120.1500000000001</v>
      </c>
    </row>
    <row r="279" spans="2:5" x14ac:dyDescent="0.2">
      <c r="B279" t="s">
        <v>4</v>
      </c>
      <c r="E279" s="8">
        <f>C273*C275</f>
        <v>301.56</v>
      </c>
    </row>
    <row r="280" spans="2:5" x14ac:dyDescent="0.2">
      <c r="B280" t="s">
        <v>5</v>
      </c>
      <c r="E280" s="8">
        <v>514.93999999999994</v>
      </c>
    </row>
    <row r="281" spans="2:5" x14ac:dyDescent="0.2">
      <c r="B281" t="s">
        <v>6</v>
      </c>
      <c r="E281" s="8">
        <v>302.45</v>
      </c>
    </row>
    <row r="282" spans="2:5" x14ac:dyDescent="0.2">
      <c r="B282" t="s">
        <v>7</v>
      </c>
      <c r="E282" s="8">
        <v>223.6</v>
      </c>
    </row>
    <row r="283" spans="2:5" x14ac:dyDescent="0.2">
      <c r="B283" t="s">
        <v>8</v>
      </c>
      <c r="E283" s="8">
        <v>21.82</v>
      </c>
    </row>
    <row r="284" spans="2:5" x14ac:dyDescent="0.2">
      <c r="B284" t="s">
        <v>9</v>
      </c>
      <c r="E284" s="8">
        <v>362.40999999999997</v>
      </c>
    </row>
    <row r="285" spans="2:5" ht="15" x14ac:dyDescent="0.25">
      <c r="B285" s="9"/>
      <c r="E285" s="10">
        <f>SUM(E278:E284)</f>
        <v>2846.93</v>
      </c>
    </row>
    <row r="287" spans="2:5" x14ac:dyDescent="0.2">
      <c r="B287" s="7" t="s">
        <v>10</v>
      </c>
    </row>
    <row r="288" spans="2:5" x14ac:dyDescent="0.2">
      <c r="B288" s="11" t="s">
        <v>11</v>
      </c>
      <c r="C288" s="12">
        <v>26.580000000000002</v>
      </c>
    </row>
    <row r="289" spans="2:5" x14ac:dyDescent="0.2">
      <c r="B289" s="13"/>
    </row>
    <row r="290" spans="2:5" x14ac:dyDescent="0.2">
      <c r="B290" t="s">
        <v>3</v>
      </c>
      <c r="E290" s="8">
        <v>691.21</v>
      </c>
    </row>
    <row r="291" spans="2:5" x14ac:dyDescent="0.2">
      <c r="B291" t="s">
        <v>4</v>
      </c>
      <c r="E291" s="8">
        <f>C273*C288</f>
        <v>186.06</v>
      </c>
    </row>
    <row r="292" spans="2:5" x14ac:dyDescent="0.2">
      <c r="B292" t="s">
        <v>5</v>
      </c>
      <c r="E292" s="8">
        <v>514.93999999999994</v>
      </c>
    </row>
    <row r="293" spans="2:5" x14ac:dyDescent="0.2">
      <c r="B293" t="s">
        <v>6</v>
      </c>
      <c r="E293" s="8">
        <v>302.45</v>
      </c>
    </row>
    <row r="294" spans="2:5" x14ac:dyDescent="0.2">
      <c r="B294" t="s">
        <v>7</v>
      </c>
      <c r="E294" s="8">
        <v>223.6</v>
      </c>
    </row>
    <row r="295" spans="2:5" ht="15" x14ac:dyDescent="0.25">
      <c r="B295" s="9"/>
      <c r="E295" s="14">
        <f>SUM(E290:E294)</f>
        <v>1918.26</v>
      </c>
    </row>
    <row r="297" spans="2:5" x14ac:dyDescent="0.2">
      <c r="B297" s="15" t="s">
        <v>12</v>
      </c>
    </row>
    <row r="298" spans="2:5" x14ac:dyDescent="0.2">
      <c r="B298" t="s">
        <v>13</v>
      </c>
      <c r="E298" s="8">
        <v>93.070000000000007</v>
      </c>
    </row>
    <row r="299" spans="2:5" x14ac:dyDescent="0.2">
      <c r="B299" t="s">
        <v>14</v>
      </c>
      <c r="E299" s="8">
        <v>132.97999999999999</v>
      </c>
    </row>
    <row r="300" spans="2:5" x14ac:dyDescent="0.2">
      <c r="B300" t="s">
        <v>15</v>
      </c>
      <c r="E300" s="8">
        <v>2.0699999999999998</v>
      </c>
    </row>
    <row r="301" spans="2:5" ht="13.5" thickBot="1" x14ac:dyDescent="0.25"/>
    <row r="302" spans="2:5" ht="16.5" thickTop="1" thickBot="1" x14ac:dyDescent="0.3">
      <c r="B302" s="5" t="s">
        <v>61</v>
      </c>
      <c r="E302" s="16">
        <f>12*E285+2*E295</f>
        <v>37999.679999999993</v>
      </c>
    </row>
    <row r="303" spans="2:5" ht="23.25" thickTop="1" x14ac:dyDescent="0.2">
      <c r="B303" s="17" t="s">
        <v>17</v>
      </c>
    </row>
    <row r="305" spans="2:9" x14ac:dyDescent="0.2">
      <c r="B305" s="18"/>
      <c r="C305" s="18"/>
      <c r="D305" s="18"/>
      <c r="E305" s="18"/>
      <c r="F305" s="18"/>
      <c r="G305" s="18"/>
      <c r="H305" s="18"/>
      <c r="I305" s="18"/>
    </row>
    <row r="307" spans="2:9" ht="22.5" customHeight="1" x14ac:dyDescent="0.3">
      <c r="B307" s="98" t="s">
        <v>60</v>
      </c>
      <c r="C307" s="99"/>
    </row>
    <row r="309" spans="2:9" x14ac:dyDescent="0.2">
      <c r="B309" s="2" t="s">
        <v>0</v>
      </c>
      <c r="C309" s="3">
        <v>6</v>
      </c>
    </row>
    <row r="310" spans="2:9" x14ac:dyDescent="0.2">
      <c r="B310" s="2"/>
      <c r="C310" s="4"/>
    </row>
    <row r="311" spans="2:9" x14ac:dyDescent="0.2">
      <c r="B311" s="5" t="s">
        <v>1</v>
      </c>
      <c r="C311" s="6">
        <v>42.65</v>
      </c>
    </row>
    <row r="312" spans="2:9" x14ac:dyDescent="0.2">
      <c r="B312" s="2"/>
    </row>
    <row r="313" spans="2:9" x14ac:dyDescent="0.2">
      <c r="B313" s="7" t="s">
        <v>2</v>
      </c>
    </row>
    <row r="314" spans="2:9" x14ac:dyDescent="0.2">
      <c r="B314" t="s">
        <v>3</v>
      </c>
      <c r="E314" s="8">
        <v>1109.05</v>
      </c>
    </row>
    <row r="315" spans="2:9" x14ac:dyDescent="0.2">
      <c r="B315" t="s">
        <v>4</v>
      </c>
      <c r="E315" s="8">
        <f>C309*C311</f>
        <v>255.89999999999998</v>
      </c>
    </row>
    <row r="316" spans="2:9" x14ac:dyDescent="0.2">
      <c r="B316" t="s">
        <v>5</v>
      </c>
      <c r="E316" s="8">
        <v>509.84</v>
      </c>
    </row>
    <row r="317" spans="2:9" x14ac:dyDescent="0.2">
      <c r="B317" t="s">
        <v>6</v>
      </c>
      <c r="E317" s="8">
        <v>299.45</v>
      </c>
    </row>
    <row r="318" spans="2:9" x14ac:dyDescent="0.2">
      <c r="B318" t="s">
        <v>7</v>
      </c>
      <c r="E318" s="8">
        <v>221.38</v>
      </c>
    </row>
    <row r="319" spans="2:9" x14ac:dyDescent="0.2">
      <c r="B319" t="s">
        <v>8</v>
      </c>
      <c r="E319" s="8">
        <v>21.6</v>
      </c>
    </row>
    <row r="320" spans="2:9" x14ac:dyDescent="0.2">
      <c r="B320" t="s">
        <v>9</v>
      </c>
      <c r="E320" s="8">
        <v>358.82</v>
      </c>
    </row>
    <row r="321" spans="2:5" ht="15" x14ac:dyDescent="0.25">
      <c r="B321" s="9"/>
      <c r="E321" s="10">
        <f>SUM(E314:E320)</f>
        <v>2776.04</v>
      </c>
    </row>
    <row r="323" spans="2:5" x14ac:dyDescent="0.2">
      <c r="B323" s="7" t="s">
        <v>10</v>
      </c>
    </row>
    <row r="324" spans="2:5" x14ac:dyDescent="0.2">
      <c r="B324" s="11" t="s">
        <v>11</v>
      </c>
      <c r="C324" s="12">
        <v>26.31</v>
      </c>
    </row>
    <row r="325" spans="2:5" x14ac:dyDescent="0.2">
      <c r="B325" s="13"/>
    </row>
    <row r="326" spans="2:5" x14ac:dyDescent="0.2">
      <c r="B326" t="s">
        <v>3</v>
      </c>
      <c r="E326" s="8">
        <v>684.36</v>
      </c>
    </row>
    <row r="327" spans="2:5" x14ac:dyDescent="0.2">
      <c r="B327" t="s">
        <v>4</v>
      </c>
      <c r="E327" s="8">
        <f>C309*C324</f>
        <v>157.85999999999999</v>
      </c>
    </row>
    <row r="328" spans="2:5" x14ac:dyDescent="0.2">
      <c r="B328" t="s">
        <v>5</v>
      </c>
      <c r="E328" s="8">
        <v>509.84</v>
      </c>
    </row>
    <row r="329" spans="2:5" x14ac:dyDescent="0.2">
      <c r="B329" t="s">
        <v>6</v>
      </c>
      <c r="E329" s="8">
        <v>299.45</v>
      </c>
    </row>
    <row r="330" spans="2:5" x14ac:dyDescent="0.2">
      <c r="B330" t="s">
        <v>7</v>
      </c>
      <c r="E330" s="8">
        <v>221.38</v>
      </c>
    </row>
    <row r="331" spans="2:5" ht="15" x14ac:dyDescent="0.25">
      <c r="B331" s="9"/>
      <c r="E331" s="14">
        <f>SUM(E326:E330)</f>
        <v>1872.8899999999999</v>
      </c>
    </row>
    <row r="333" spans="2:5" x14ac:dyDescent="0.2">
      <c r="B333" s="15" t="s">
        <v>12</v>
      </c>
    </row>
    <row r="334" spans="2:5" x14ac:dyDescent="0.2">
      <c r="B334" t="s">
        <v>13</v>
      </c>
      <c r="E334" s="8">
        <v>92.14</v>
      </c>
    </row>
    <row r="335" spans="2:5" x14ac:dyDescent="0.2">
      <c r="B335" t="s">
        <v>14</v>
      </c>
      <c r="E335" s="8">
        <v>131.66</v>
      </c>
    </row>
    <row r="336" spans="2:5" x14ac:dyDescent="0.2">
      <c r="B336" t="s">
        <v>15</v>
      </c>
      <c r="E336" s="8">
        <v>2.16</v>
      </c>
    </row>
    <row r="337" spans="2:9" ht="13.5" thickBot="1" x14ac:dyDescent="0.25"/>
    <row r="338" spans="2:9" ht="16.5" thickTop="1" thickBot="1" x14ac:dyDescent="0.3">
      <c r="B338" s="5" t="s">
        <v>62</v>
      </c>
      <c r="E338" s="16">
        <f>12*E321+2*E331</f>
        <v>37058.259999999995</v>
      </c>
    </row>
    <row r="339" spans="2:9" ht="23.25" thickTop="1" x14ac:dyDescent="0.2">
      <c r="B339" s="17" t="s">
        <v>17</v>
      </c>
    </row>
    <row r="341" spans="2:9" x14ac:dyDescent="0.2">
      <c r="B341" s="18"/>
      <c r="C341" s="18"/>
      <c r="D341" s="18"/>
      <c r="E341" s="18"/>
      <c r="F341" s="18"/>
      <c r="G341" s="18"/>
      <c r="H341" s="18"/>
      <c r="I341" s="18"/>
    </row>
    <row r="343" spans="2:9" ht="20.25" x14ac:dyDescent="0.3">
      <c r="B343" s="1" t="s">
        <v>18</v>
      </c>
    </row>
    <row r="345" spans="2:9" x14ac:dyDescent="0.2">
      <c r="B345" s="2" t="s">
        <v>0</v>
      </c>
      <c r="C345" s="19">
        <v>5</v>
      </c>
    </row>
    <row r="346" spans="2:9" x14ac:dyDescent="0.2">
      <c r="B346" s="2"/>
      <c r="C346" s="4"/>
    </row>
    <row r="347" spans="2:9" x14ac:dyDescent="0.2">
      <c r="B347" s="5" t="s">
        <v>19</v>
      </c>
      <c r="C347" s="6">
        <v>42.65</v>
      </c>
    </row>
    <row r="349" spans="2:9" x14ac:dyDescent="0.2">
      <c r="B349" s="20" t="s">
        <v>2</v>
      </c>
      <c r="C349" s="13"/>
      <c r="D349" s="13"/>
      <c r="E349" s="21" t="s">
        <v>18</v>
      </c>
      <c r="F349" s="22"/>
      <c r="G349" s="13"/>
      <c r="H349" s="22"/>
      <c r="I349" s="22"/>
    </row>
    <row r="350" spans="2:9" x14ac:dyDescent="0.2">
      <c r="B350" t="s">
        <v>3</v>
      </c>
      <c r="E350" s="23">
        <v>1109.05</v>
      </c>
      <c r="F350" s="8"/>
      <c r="G350" s="24"/>
      <c r="H350" s="25"/>
      <c r="I350" s="26"/>
    </row>
    <row r="351" spans="2:9" x14ac:dyDescent="0.2">
      <c r="B351" t="s">
        <v>4</v>
      </c>
      <c r="E351" s="23">
        <f>C345*C347</f>
        <v>213.25</v>
      </c>
      <c r="F351" s="8"/>
      <c r="G351" s="24"/>
      <c r="H351" s="25"/>
      <c r="I351" s="26"/>
    </row>
    <row r="352" spans="2:9" x14ac:dyDescent="0.2">
      <c r="B352" t="s">
        <v>5</v>
      </c>
      <c r="E352" s="23">
        <v>509.84</v>
      </c>
      <c r="F352" s="8"/>
      <c r="G352" s="24"/>
      <c r="H352" s="25"/>
      <c r="I352" s="26"/>
    </row>
    <row r="353" spans="2:9" x14ac:dyDescent="0.2">
      <c r="B353" t="s">
        <v>6</v>
      </c>
      <c r="E353" s="23">
        <v>299.45</v>
      </c>
      <c r="F353" s="8"/>
      <c r="G353" s="24"/>
      <c r="H353" s="25"/>
      <c r="I353" s="26"/>
    </row>
    <row r="354" spans="2:9" x14ac:dyDescent="0.2">
      <c r="B354" t="s">
        <v>7</v>
      </c>
      <c r="E354" s="23">
        <v>221.38</v>
      </c>
      <c r="F354" s="8"/>
      <c r="G354" s="24"/>
      <c r="H354" s="25"/>
      <c r="I354" s="26"/>
    </row>
    <row r="355" spans="2:9" x14ac:dyDescent="0.2">
      <c r="B355" t="s">
        <v>8</v>
      </c>
      <c r="E355" s="23">
        <v>21.6</v>
      </c>
      <c r="F355" s="8"/>
      <c r="G355" s="24"/>
      <c r="H355" s="25"/>
      <c r="I355" s="26"/>
    </row>
    <row r="356" spans="2:9" x14ac:dyDescent="0.2">
      <c r="B356" t="s">
        <v>9</v>
      </c>
      <c r="E356" s="23">
        <v>358.82</v>
      </c>
      <c r="F356" s="8"/>
      <c r="G356" s="24"/>
      <c r="H356" s="25"/>
      <c r="I356" s="26"/>
    </row>
    <row r="357" spans="2:9" ht="15" x14ac:dyDescent="0.25">
      <c r="B357" s="9"/>
      <c r="C357" s="9"/>
      <c r="D357" s="9"/>
      <c r="E357" s="27">
        <f>SUM(E350:E356)</f>
        <v>2733.39</v>
      </c>
      <c r="F357" s="28"/>
      <c r="G357" s="29"/>
      <c r="H357" s="30"/>
      <c r="I357" s="30"/>
    </row>
    <row r="359" spans="2:9" x14ac:dyDescent="0.2">
      <c r="B359" s="5" t="s">
        <v>20</v>
      </c>
      <c r="C359" s="6">
        <v>26.31</v>
      </c>
      <c r="D359" s="5"/>
      <c r="E359" s="5" t="s">
        <v>21</v>
      </c>
      <c r="F359" s="6">
        <v>684.36</v>
      </c>
    </row>
    <row r="361" spans="2:9" x14ac:dyDescent="0.2">
      <c r="B361" s="31" t="s">
        <v>10</v>
      </c>
      <c r="D361" s="13"/>
      <c r="E361" s="32" t="s">
        <v>22</v>
      </c>
      <c r="F361" s="22" t="s">
        <v>23</v>
      </c>
      <c r="G361" s="22"/>
      <c r="H361" s="22"/>
      <c r="I361" s="22"/>
    </row>
    <row r="362" spans="2:9" x14ac:dyDescent="0.2">
      <c r="B362" t="s">
        <v>3</v>
      </c>
      <c r="E362" s="8">
        <v>684.36</v>
      </c>
      <c r="F362" s="33">
        <v>0</v>
      </c>
      <c r="H362" s="25"/>
      <c r="I362" s="26"/>
    </row>
    <row r="363" spans="2:9" x14ac:dyDescent="0.2">
      <c r="B363" t="s">
        <v>4</v>
      </c>
      <c r="E363" s="8">
        <f>C345*C359</f>
        <v>131.54999999999998</v>
      </c>
      <c r="F363" s="33">
        <v>0</v>
      </c>
      <c r="H363" s="25"/>
      <c r="I363" s="26"/>
    </row>
    <row r="364" spans="2:9" x14ac:dyDescent="0.2">
      <c r="B364" t="s">
        <v>5</v>
      </c>
      <c r="E364" s="8">
        <v>509.84</v>
      </c>
      <c r="F364" s="33">
        <v>0</v>
      </c>
      <c r="H364" s="25"/>
      <c r="I364" s="26"/>
    </row>
    <row r="365" spans="2:9" x14ac:dyDescent="0.2">
      <c r="B365" t="s">
        <v>6</v>
      </c>
      <c r="E365" s="8">
        <v>299.45</v>
      </c>
      <c r="F365" s="33">
        <v>0</v>
      </c>
      <c r="H365" s="25"/>
      <c r="I365" s="26"/>
    </row>
    <row r="366" spans="2:9" x14ac:dyDescent="0.2">
      <c r="B366" t="s">
        <v>7</v>
      </c>
      <c r="E366" s="8">
        <v>221.38</v>
      </c>
      <c r="F366" s="33">
        <v>0</v>
      </c>
      <c r="H366" s="25"/>
      <c r="I366" s="26"/>
    </row>
    <row r="367" spans="2:9" ht="15" x14ac:dyDescent="0.25">
      <c r="B367" s="9"/>
      <c r="C367" s="9"/>
      <c r="D367" s="9"/>
      <c r="E367" s="28">
        <f>SUM(E362:E366)</f>
        <v>1846.58</v>
      </c>
      <c r="F367" s="34">
        <f>SUM(F362:F366)</f>
        <v>0</v>
      </c>
      <c r="G367" s="9"/>
      <c r="H367" s="9"/>
      <c r="I367" s="30"/>
    </row>
    <row r="369" spans="2:11" x14ac:dyDescent="0.2">
      <c r="B369" s="15" t="s">
        <v>12</v>
      </c>
      <c r="D369" s="13"/>
      <c r="E369" s="32" t="s">
        <v>18</v>
      </c>
      <c r="F369" s="22"/>
      <c r="G369" s="22"/>
      <c r="H369" s="22"/>
      <c r="I369" s="22"/>
    </row>
    <row r="370" spans="2:11" x14ac:dyDescent="0.2">
      <c r="B370" t="s">
        <v>13</v>
      </c>
      <c r="E370" s="35">
        <v>92.14</v>
      </c>
      <c r="F370" s="8"/>
      <c r="G370" s="36"/>
      <c r="H370" s="25"/>
      <c r="I370" s="26"/>
    </row>
    <row r="371" spans="2:11" x14ac:dyDescent="0.2">
      <c r="B371" t="s">
        <v>14</v>
      </c>
      <c r="E371" s="35">
        <v>131.66</v>
      </c>
      <c r="F371" s="8"/>
      <c r="G371" s="36"/>
      <c r="H371" s="25"/>
      <c r="I371" s="26"/>
    </row>
    <row r="372" spans="2:11" x14ac:dyDescent="0.2">
      <c r="B372" t="s">
        <v>15</v>
      </c>
      <c r="E372" s="35">
        <v>2.16</v>
      </c>
      <c r="F372" s="8"/>
      <c r="G372" s="36"/>
      <c r="H372" s="25"/>
      <c r="I372" s="26"/>
    </row>
    <row r="373" spans="2:11" ht="13.5" thickBot="1" x14ac:dyDescent="0.25"/>
    <row r="374" spans="2:11" ht="16.5" thickTop="1" thickBot="1" x14ac:dyDescent="0.3">
      <c r="B374" s="5" t="s">
        <v>24</v>
      </c>
      <c r="E374" s="16">
        <f>12*E357+2*E367</f>
        <v>36493.839999999997</v>
      </c>
    </row>
    <row r="375" spans="2:11" ht="24" thickTop="1" thickBot="1" x14ac:dyDescent="0.25">
      <c r="B375" s="37" t="s">
        <v>17</v>
      </c>
      <c r="E375" s="38"/>
    </row>
    <row r="376" spans="2:11" ht="13.5" thickTop="1" x14ac:dyDescent="0.2">
      <c r="E376" s="38"/>
      <c r="F376" s="39" t="s">
        <v>25</v>
      </c>
      <c r="G376" s="40">
        <f>E379/E374</f>
        <v>0.94940022754525166</v>
      </c>
      <c r="H376" s="41" t="s">
        <v>26</v>
      </c>
    </row>
    <row r="377" spans="2:11" ht="13.5" thickBot="1" x14ac:dyDescent="0.25">
      <c r="E377" s="38"/>
      <c r="F377" s="42">
        <f>E374-E379</f>
        <v>1846.5799999999945</v>
      </c>
      <c r="G377" s="43"/>
      <c r="H377" s="44">
        <f>1-G376</f>
        <v>5.0599772454748337E-2</v>
      </c>
    </row>
    <row r="378" spans="2:11" ht="14.25" thickTop="1" thickBot="1" x14ac:dyDescent="0.25">
      <c r="E378" s="38"/>
    </row>
    <row r="379" spans="2:11" ht="16.5" thickTop="1" thickBot="1" x14ac:dyDescent="0.3">
      <c r="B379" s="11" t="s">
        <v>27</v>
      </c>
      <c r="C379" s="11"/>
      <c r="D379" s="11"/>
      <c r="E379" s="45">
        <f>12*E357+E367</f>
        <v>34647.26</v>
      </c>
      <c r="K379" s="36"/>
    </row>
    <row r="380" spans="2:11" ht="23.25" thickTop="1" x14ac:dyDescent="0.2">
      <c r="B380" s="37" t="s">
        <v>17</v>
      </c>
    </row>
    <row r="381" spans="2:11" x14ac:dyDescent="0.2">
      <c r="G381">
        <f>E382/C382</f>
        <v>0.88610687904223484</v>
      </c>
      <c r="K381" s="46"/>
    </row>
    <row r="382" spans="2:11" hidden="1" x14ac:dyDescent="0.2">
      <c r="C382" s="26">
        <f>E374/1568</f>
        <v>23.274132653061223</v>
      </c>
      <c r="D382" s="26">
        <f>E374/1680</f>
        <v>21.722523809523807</v>
      </c>
      <c r="E382" s="26">
        <f>E379/1680</f>
        <v>20.62336904761905</v>
      </c>
      <c r="F382">
        <f>E379/E472</f>
        <v>0.88278671816875454</v>
      </c>
      <c r="G382">
        <f>D382/C382</f>
        <v>0.93333333333333335</v>
      </c>
      <c r="K382" s="46"/>
    </row>
    <row r="383" spans="2:11" ht="13.5" thickBot="1" x14ac:dyDescent="0.25">
      <c r="C383" s="26"/>
      <c r="D383" s="26"/>
      <c r="E383" s="26"/>
      <c r="K383" s="46"/>
    </row>
    <row r="384" spans="2:11" ht="15.75" thickTop="1" x14ac:dyDescent="0.25">
      <c r="B384" s="47" t="s">
        <v>28</v>
      </c>
      <c r="C384" s="48" t="s">
        <v>29</v>
      </c>
      <c r="D384" s="49" t="s">
        <v>30</v>
      </c>
      <c r="E384" s="50"/>
      <c r="F384" s="50"/>
      <c r="G384" s="51"/>
      <c r="H384" s="52">
        <f>1-G382</f>
        <v>6.6666666666666652E-2</v>
      </c>
      <c r="K384" s="46"/>
    </row>
    <row r="385" spans="2:11" ht="15" x14ac:dyDescent="0.25">
      <c r="B385" s="47" t="s">
        <v>31</v>
      </c>
      <c r="C385" s="53"/>
      <c r="D385" s="54"/>
      <c r="E385" s="54"/>
      <c r="F385" s="54"/>
      <c r="G385" s="54"/>
      <c r="H385" s="55"/>
      <c r="K385" s="46"/>
    </row>
    <row r="386" spans="2:11" ht="15.75" thickBot="1" x14ac:dyDescent="0.3">
      <c r="B386" s="47" t="s">
        <v>32</v>
      </c>
      <c r="C386" s="56" t="s">
        <v>33</v>
      </c>
      <c r="D386" s="57" t="s">
        <v>34</v>
      </c>
      <c r="E386" s="58"/>
      <c r="F386" s="58"/>
      <c r="G386" s="59"/>
      <c r="H386" s="60">
        <f>1-G381</f>
        <v>0.11389312095776516</v>
      </c>
      <c r="K386" s="46"/>
    </row>
    <row r="387" spans="2:11" ht="13.5" thickTop="1" x14ac:dyDescent="0.2"/>
    <row r="388" spans="2:11" ht="13.5" thickBot="1" x14ac:dyDescent="0.25"/>
    <row r="389" spans="2:11" s="65" customFormat="1" ht="21" thickTop="1" thickBot="1" x14ac:dyDescent="0.35">
      <c r="B389" s="61" t="s">
        <v>35</v>
      </c>
      <c r="C389" s="62"/>
      <c r="D389" s="62"/>
      <c r="E389" s="62"/>
      <c r="F389" s="63">
        <f>E472-E379</f>
        <v>4600.3399999999892</v>
      </c>
      <c r="G389" s="62"/>
      <c r="H389" s="64">
        <f>1-F382</f>
        <v>0.11721328183124546</v>
      </c>
    </row>
    <row r="390" spans="2:11" ht="13.5" thickTop="1" x14ac:dyDescent="0.2">
      <c r="B390" s="37"/>
    </row>
    <row r="391" spans="2:11" x14ac:dyDescent="0.2">
      <c r="B391" s="18"/>
      <c r="C391" s="18"/>
      <c r="D391" s="18"/>
      <c r="E391" s="18"/>
      <c r="F391" s="18"/>
      <c r="G391" s="18"/>
      <c r="H391" s="18"/>
      <c r="I391" s="18"/>
    </row>
    <row r="393" spans="2:11" ht="22.5" customHeight="1" x14ac:dyDescent="0.3">
      <c r="B393" s="1" t="s">
        <v>36</v>
      </c>
    </row>
    <row r="395" spans="2:11" x14ac:dyDescent="0.2">
      <c r="B395" s="2" t="s">
        <v>0</v>
      </c>
      <c r="C395" s="3">
        <v>5</v>
      </c>
    </row>
    <row r="396" spans="2:11" x14ac:dyDescent="0.2">
      <c r="B396" s="2"/>
      <c r="C396" s="4"/>
    </row>
    <row r="397" spans="2:11" x14ac:dyDescent="0.2">
      <c r="B397" s="5" t="s">
        <v>1</v>
      </c>
      <c r="C397" s="6">
        <v>42.65</v>
      </c>
    </row>
    <row r="398" spans="2:11" x14ac:dyDescent="0.2">
      <c r="B398" s="2"/>
    </row>
    <row r="399" spans="2:11" x14ac:dyDescent="0.2">
      <c r="B399" s="7" t="s">
        <v>2</v>
      </c>
    </row>
    <row r="400" spans="2:11" x14ac:dyDescent="0.2">
      <c r="B400" t="s">
        <v>3</v>
      </c>
      <c r="E400" s="8">
        <v>1109.05</v>
      </c>
    </row>
    <row r="401" spans="2:5" x14ac:dyDescent="0.2">
      <c r="B401" t="s">
        <v>4</v>
      </c>
      <c r="E401" s="8">
        <f>C395*C397</f>
        <v>213.25</v>
      </c>
    </row>
    <row r="402" spans="2:5" x14ac:dyDescent="0.2">
      <c r="B402" t="s">
        <v>5</v>
      </c>
      <c r="E402" s="8">
        <v>509.84</v>
      </c>
    </row>
    <row r="403" spans="2:5" x14ac:dyDescent="0.2">
      <c r="B403" t="s">
        <v>6</v>
      </c>
      <c r="E403" s="8">
        <v>299.45</v>
      </c>
    </row>
    <row r="404" spans="2:5" x14ac:dyDescent="0.2">
      <c r="B404" t="s">
        <v>7</v>
      </c>
      <c r="E404" s="8">
        <v>221.38</v>
      </c>
    </row>
    <row r="405" spans="2:5" x14ac:dyDescent="0.2">
      <c r="B405" t="s">
        <v>8</v>
      </c>
      <c r="E405" s="8">
        <v>21.6</v>
      </c>
    </row>
    <row r="406" spans="2:5" x14ac:dyDescent="0.2">
      <c r="B406" t="s">
        <v>9</v>
      </c>
      <c r="E406" s="8">
        <v>358.82</v>
      </c>
    </row>
    <row r="407" spans="2:5" ht="15" x14ac:dyDescent="0.25">
      <c r="B407" s="9"/>
      <c r="E407" s="10">
        <f>SUM(E400:E406)</f>
        <v>2733.39</v>
      </c>
    </row>
    <row r="409" spans="2:5" x14ac:dyDescent="0.2">
      <c r="B409" s="7" t="s">
        <v>10</v>
      </c>
    </row>
    <row r="410" spans="2:5" x14ac:dyDescent="0.2">
      <c r="B410" s="11" t="s">
        <v>11</v>
      </c>
      <c r="C410" s="12">
        <v>26.31</v>
      </c>
    </row>
    <row r="411" spans="2:5" x14ac:dyDescent="0.2">
      <c r="B411" s="13"/>
    </row>
    <row r="412" spans="2:5" x14ac:dyDescent="0.2">
      <c r="B412" t="s">
        <v>3</v>
      </c>
      <c r="E412" s="8">
        <v>684.36</v>
      </c>
    </row>
    <row r="413" spans="2:5" x14ac:dyDescent="0.2">
      <c r="B413" t="s">
        <v>4</v>
      </c>
      <c r="E413" s="8">
        <f>C395*C410</f>
        <v>131.54999999999998</v>
      </c>
    </row>
    <row r="414" spans="2:5" x14ac:dyDescent="0.2">
      <c r="B414" t="s">
        <v>5</v>
      </c>
      <c r="E414" s="8">
        <v>509.84</v>
      </c>
    </row>
    <row r="415" spans="2:5" x14ac:dyDescent="0.2">
      <c r="B415" t="s">
        <v>6</v>
      </c>
      <c r="E415" s="8">
        <v>299.45</v>
      </c>
    </row>
    <row r="416" spans="2:5" x14ac:dyDescent="0.2">
      <c r="B416" t="s">
        <v>7</v>
      </c>
      <c r="E416" s="8">
        <v>221.38</v>
      </c>
    </row>
    <row r="417" spans="2:5" ht="15" x14ac:dyDescent="0.25">
      <c r="B417" s="9"/>
      <c r="E417" s="14">
        <f>SUM(E412:E416)</f>
        <v>1846.58</v>
      </c>
    </row>
    <row r="419" spans="2:5" x14ac:dyDescent="0.2">
      <c r="B419" s="15" t="s">
        <v>12</v>
      </c>
    </row>
    <row r="420" spans="2:5" x14ac:dyDescent="0.2">
      <c r="B420" t="s">
        <v>13</v>
      </c>
      <c r="E420" s="8">
        <v>92.14</v>
      </c>
    </row>
    <row r="421" spans="2:5" x14ac:dyDescent="0.2">
      <c r="B421" t="s">
        <v>14</v>
      </c>
      <c r="E421" s="8">
        <v>131.66</v>
      </c>
    </row>
    <row r="422" spans="2:5" x14ac:dyDescent="0.2">
      <c r="B422" t="s">
        <v>15</v>
      </c>
      <c r="E422" s="8">
        <v>2.16</v>
      </c>
    </row>
    <row r="423" spans="2:5" ht="13.5" thickBot="1" x14ac:dyDescent="0.25"/>
    <row r="424" spans="2:5" ht="16.5" thickTop="1" thickBot="1" x14ac:dyDescent="0.3">
      <c r="B424" s="5" t="s">
        <v>37</v>
      </c>
      <c r="E424" s="16">
        <f>12*E407+2*E417</f>
        <v>36493.839999999997</v>
      </c>
    </row>
    <row r="425" spans="2:5" ht="23.25" thickTop="1" x14ac:dyDescent="0.2">
      <c r="B425" s="17" t="s">
        <v>17</v>
      </c>
    </row>
    <row r="427" spans="2:5" ht="13.5" thickBot="1" x14ac:dyDescent="0.25"/>
    <row r="428" spans="2:5" ht="16.5" thickTop="1" thickBot="1" x14ac:dyDescent="0.3">
      <c r="B428" s="11" t="s">
        <v>38</v>
      </c>
      <c r="C428" s="11"/>
      <c r="E428" s="45">
        <f>E477-E424</f>
        <v>1177.8700000000026</v>
      </c>
    </row>
    <row r="429" spans="2:5" ht="48.75" customHeight="1" thickTop="1" x14ac:dyDescent="0.2">
      <c r="B429" s="37" t="s">
        <v>39</v>
      </c>
    </row>
    <row r="433" spans="2:9" x14ac:dyDescent="0.2">
      <c r="B433" s="18"/>
      <c r="C433" s="18"/>
      <c r="D433" s="18"/>
      <c r="E433" s="18"/>
      <c r="F433" s="18"/>
      <c r="G433" s="18"/>
      <c r="H433" s="18"/>
      <c r="I433" s="18"/>
    </row>
    <row r="435" spans="2:9" ht="22.5" customHeight="1" x14ac:dyDescent="0.3">
      <c r="B435" s="1" t="s">
        <v>40</v>
      </c>
    </row>
    <row r="437" spans="2:9" x14ac:dyDescent="0.2">
      <c r="B437" s="2" t="s">
        <v>0</v>
      </c>
      <c r="C437" s="19">
        <v>5</v>
      </c>
    </row>
    <row r="438" spans="2:9" x14ac:dyDescent="0.2">
      <c r="B438" s="2"/>
      <c r="C438" s="4"/>
    </row>
    <row r="439" spans="2:9" x14ac:dyDescent="0.2">
      <c r="B439" s="5" t="s">
        <v>41</v>
      </c>
      <c r="C439" s="6">
        <v>44.65</v>
      </c>
    </row>
    <row r="440" spans="2:9" x14ac:dyDescent="0.2">
      <c r="B440" s="2"/>
      <c r="C440" s="4"/>
    </row>
    <row r="441" spans="2:9" x14ac:dyDescent="0.2">
      <c r="B441" s="11" t="s">
        <v>42</v>
      </c>
      <c r="C441" s="12">
        <v>42.65</v>
      </c>
    </row>
    <row r="443" spans="2:9" s="13" customFormat="1" x14ac:dyDescent="0.2">
      <c r="E443" s="21" t="s">
        <v>43</v>
      </c>
      <c r="F443" s="22" t="s">
        <v>44</v>
      </c>
      <c r="H443" s="22" t="s">
        <v>45</v>
      </c>
      <c r="I443" s="22" t="s">
        <v>46</v>
      </c>
    </row>
    <row r="444" spans="2:9" x14ac:dyDescent="0.2">
      <c r="B444" t="s">
        <v>3</v>
      </c>
      <c r="E444" s="8">
        <v>1161.3</v>
      </c>
      <c r="F444" s="8">
        <v>1109.05</v>
      </c>
      <c r="G444" s="24">
        <f t="shared" ref="G444:G450" si="0">F444/E444</f>
        <v>0.95500731938344963</v>
      </c>
      <c r="H444" s="25">
        <f t="shared" ref="H444:H450" si="1">1-G444</f>
        <v>4.4992680616550373E-2</v>
      </c>
      <c r="I444" s="26">
        <f t="shared" ref="I444:I451" si="2">E444-F444</f>
        <v>52.25</v>
      </c>
    </row>
    <row r="445" spans="2:9" x14ac:dyDescent="0.2">
      <c r="B445" t="s">
        <v>4</v>
      </c>
      <c r="E445" s="8">
        <f>C439*C437</f>
        <v>223.25</v>
      </c>
      <c r="F445" s="8">
        <f>C437*C441</f>
        <v>213.25</v>
      </c>
      <c r="G445" s="24">
        <f t="shared" si="0"/>
        <v>0.95520716685330342</v>
      </c>
      <c r="H445" s="25">
        <f t="shared" si="1"/>
        <v>4.4792833146696576E-2</v>
      </c>
      <c r="I445" s="26">
        <f t="shared" si="2"/>
        <v>10</v>
      </c>
    </row>
    <row r="446" spans="2:9" x14ac:dyDescent="0.2">
      <c r="B446" t="s">
        <v>5</v>
      </c>
      <c r="E446" s="8">
        <v>536.66999999999996</v>
      </c>
      <c r="F446" s="8">
        <v>509.84</v>
      </c>
      <c r="G446" s="24">
        <f t="shared" si="0"/>
        <v>0.95000652169862299</v>
      </c>
      <c r="H446" s="25">
        <f t="shared" si="1"/>
        <v>4.9993478301377015E-2</v>
      </c>
      <c r="I446" s="26">
        <f t="shared" si="2"/>
        <v>26.829999999999984</v>
      </c>
    </row>
    <row r="447" spans="2:9" x14ac:dyDescent="0.2">
      <c r="B447" t="s">
        <v>6</v>
      </c>
      <c r="E447" s="8">
        <v>311.92</v>
      </c>
      <c r="F447" s="8">
        <v>299.45</v>
      </c>
      <c r="G447" s="24">
        <f t="shared" si="0"/>
        <v>0.96002180046165675</v>
      </c>
      <c r="H447" s="25">
        <f t="shared" si="1"/>
        <v>3.9978199538343251E-2</v>
      </c>
      <c r="I447" s="26">
        <f t="shared" si="2"/>
        <v>12.470000000000027</v>
      </c>
    </row>
    <row r="448" spans="2:9" x14ac:dyDescent="0.2">
      <c r="B448" t="s">
        <v>7</v>
      </c>
      <c r="E448" s="8">
        <v>230.6</v>
      </c>
      <c r="F448" s="8">
        <v>221.38</v>
      </c>
      <c r="G448" s="24">
        <f t="shared" si="0"/>
        <v>0.96001734605377276</v>
      </c>
      <c r="H448" s="25">
        <f t="shared" si="1"/>
        <v>3.9982653946227242E-2</v>
      </c>
      <c r="I448" s="26">
        <f t="shared" si="2"/>
        <v>9.2199999999999989</v>
      </c>
    </row>
    <row r="449" spans="2:9" x14ac:dyDescent="0.2">
      <c r="B449" t="s">
        <v>8</v>
      </c>
      <c r="E449" s="8">
        <v>22.5</v>
      </c>
      <c r="F449" s="8">
        <v>21.6</v>
      </c>
      <c r="G449" s="24">
        <f t="shared" si="0"/>
        <v>0.96000000000000008</v>
      </c>
      <c r="H449" s="25">
        <f t="shared" si="1"/>
        <v>3.9999999999999925E-2</v>
      </c>
      <c r="I449" s="26">
        <f t="shared" si="2"/>
        <v>0.89999999999999858</v>
      </c>
    </row>
    <row r="450" spans="2:9" x14ac:dyDescent="0.2">
      <c r="B450" t="s">
        <v>9</v>
      </c>
      <c r="E450" s="8">
        <v>373.77</v>
      </c>
      <c r="F450" s="8">
        <v>358.82</v>
      </c>
      <c r="G450" s="24">
        <f t="shared" si="0"/>
        <v>0.96000214035369347</v>
      </c>
      <c r="H450" s="25">
        <f t="shared" si="1"/>
        <v>3.9997859646306533E-2</v>
      </c>
      <c r="I450" s="26">
        <f t="shared" si="2"/>
        <v>14.949999999999989</v>
      </c>
    </row>
    <row r="451" spans="2:9" s="9" customFormat="1" ht="15" x14ac:dyDescent="0.25">
      <c r="E451" s="28">
        <f>SUM(E444:E450)</f>
        <v>2860.0099999999998</v>
      </c>
      <c r="F451" s="28">
        <f>SUM(F444:F450)</f>
        <v>2733.39</v>
      </c>
      <c r="G451" s="29"/>
      <c r="H451" s="30"/>
      <c r="I451" s="30">
        <f t="shared" si="2"/>
        <v>126.61999999999989</v>
      </c>
    </row>
    <row r="452" spans="2:9" x14ac:dyDescent="0.2">
      <c r="E452" s="66"/>
      <c r="F452" s="66"/>
      <c r="G452" s="67"/>
      <c r="H452" s="68"/>
    </row>
    <row r="454" spans="2:9" x14ac:dyDescent="0.2">
      <c r="B454" s="5" t="s">
        <v>47</v>
      </c>
      <c r="C454" s="6">
        <v>44.65</v>
      </c>
      <c r="D454" s="5"/>
      <c r="E454" s="5" t="s">
        <v>48</v>
      </c>
      <c r="F454" s="6">
        <v>1161.3</v>
      </c>
    </row>
    <row r="455" spans="2:9" x14ac:dyDescent="0.2">
      <c r="C455" s="4"/>
      <c r="F455" s="4"/>
    </row>
    <row r="456" spans="2:9" x14ac:dyDescent="0.2">
      <c r="B456" s="11" t="s">
        <v>49</v>
      </c>
      <c r="C456" s="12">
        <v>23.98</v>
      </c>
      <c r="D456" s="11"/>
      <c r="E456" s="11" t="s">
        <v>50</v>
      </c>
      <c r="F456" s="12">
        <v>623.62</v>
      </c>
    </row>
    <row r="458" spans="2:9" s="13" customFormat="1" x14ac:dyDescent="0.2">
      <c r="E458" s="32" t="s">
        <v>51</v>
      </c>
      <c r="F458" s="22" t="s">
        <v>52</v>
      </c>
      <c r="G458" s="22"/>
      <c r="H458" s="22" t="s">
        <v>45</v>
      </c>
      <c r="I458" s="22" t="s">
        <v>46</v>
      </c>
    </row>
    <row r="459" spans="2:9" x14ac:dyDescent="0.2">
      <c r="B459" t="s">
        <v>3</v>
      </c>
      <c r="E459" s="8">
        <v>1161.3</v>
      </c>
      <c r="F459" s="8">
        <v>623.62</v>
      </c>
      <c r="G459">
        <f>F459/E459</f>
        <v>0.53700163609747698</v>
      </c>
      <c r="H459" s="25">
        <f>1-G459</f>
        <v>0.46299836390252302</v>
      </c>
      <c r="I459" s="26">
        <f t="shared" ref="I459:I464" si="3">E459-F459</f>
        <v>537.67999999999995</v>
      </c>
    </row>
    <row r="460" spans="2:9" x14ac:dyDescent="0.2">
      <c r="B460" t="s">
        <v>4</v>
      </c>
      <c r="E460" s="8">
        <f>C437*C454</f>
        <v>223.25</v>
      </c>
      <c r="F460" s="8">
        <f>C437*C456</f>
        <v>119.9</v>
      </c>
      <c r="G460">
        <f>F460/E460</f>
        <v>0.53706606942889146</v>
      </c>
      <c r="H460" s="25">
        <f>1-G460</f>
        <v>0.46293393057110854</v>
      </c>
      <c r="I460" s="26">
        <f t="shared" si="3"/>
        <v>103.35</v>
      </c>
    </row>
    <row r="461" spans="2:9" x14ac:dyDescent="0.2">
      <c r="B461" t="s">
        <v>5</v>
      </c>
      <c r="E461" s="8">
        <v>536.66999999999996</v>
      </c>
      <c r="F461" s="8">
        <v>509.84</v>
      </c>
      <c r="G461">
        <f>F461/E461</f>
        <v>0.95000652169862299</v>
      </c>
      <c r="H461" s="25">
        <f>1-G461</f>
        <v>4.9993478301377015E-2</v>
      </c>
      <c r="I461" s="26">
        <f t="shared" si="3"/>
        <v>26.829999999999984</v>
      </c>
    </row>
    <row r="462" spans="2:9" x14ac:dyDescent="0.2">
      <c r="B462" t="s">
        <v>6</v>
      </c>
      <c r="E462" s="8">
        <v>311.92</v>
      </c>
      <c r="F462" s="8">
        <v>299.45</v>
      </c>
      <c r="G462">
        <f>F462/E462</f>
        <v>0.96002180046165675</v>
      </c>
      <c r="H462" s="25">
        <f>1-G462</f>
        <v>3.9978199538343251E-2</v>
      </c>
      <c r="I462" s="26">
        <f t="shared" si="3"/>
        <v>12.470000000000027</v>
      </c>
    </row>
    <row r="463" spans="2:9" x14ac:dyDescent="0.2">
      <c r="B463" t="s">
        <v>7</v>
      </c>
      <c r="E463" s="8">
        <v>230.6</v>
      </c>
      <c r="F463" s="8">
        <v>221.38</v>
      </c>
      <c r="G463">
        <f>F463/E463</f>
        <v>0.96001734605377276</v>
      </c>
      <c r="H463" s="25">
        <f>1-G463</f>
        <v>3.9982653946227242E-2</v>
      </c>
      <c r="I463" s="26">
        <f t="shared" si="3"/>
        <v>9.2199999999999989</v>
      </c>
    </row>
    <row r="464" spans="2:9" s="9" customFormat="1" ht="15" x14ac:dyDescent="0.25">
      <c r="E464" s="28">
        <f>SUM(E459:E463)</f>
        <v>2463.7399999999998</v>
      </c>
      <c r="F464" s="28">
        <f>SUM(F459:F463)</f>
        <v>1774.19</v>
      </c>
      <c r="I464" s="30">
        <f t="shared" si="3"/>
        <v>689.54999999999973</v>
      </c>
    </row>
    <row r="466" spans="2:9" s="13" customFormat="1" x14ac:dyDescent="0.2">
      <c r="B466" s="15" t="s">
        <v>12</v>
      </c>
      <c r="E466" s="32" t="s">
        <v>43</v>
      </c>
      <c r="F466" s="22" t="s">
        <v>53</v>
      </c>
      <c r="G466" s="22"/>
      <c r="H466" s="22" t="s">
        <v>45</v>
      </c>
      <c r="I466" s="22" t="s">
        <v>46</v>
      </c>
    </row>
    <row r="467" spans="2:9" x14ac:dyDescent="0.2">
      <c r="B467" t="s">
        <v>13</v>
      </c>
      <c r="E467" s="8">
        <v>95.97</v>
      </c>
      <c r="F467" s="8">
        <v>92.14</v>
      </c>
      <c r="G467" s="36">
        <f>F467/E467</f>
        <v>0.96009169532145466</v>
      </c>
      <c r="H467" s="25">
        <f>1-G467</f>
        <v>3.9908304678545337E-2</v>
      </c>
      <c r="I467" s="26">
        <f>E467-F467</f>
        <v>3.8299999999999983</v>
      </c>
    </row>
    <row r="468" spans="2:9" x14ac:dyDescent="0.2">
      <c r="B468" t="s">
        <v>14</v>
      </c>
      <c r="E468" s="8">
        <v>137.13999999999999</v>
      </c>
      <c r="F468" s="8">
        <v>131.66</v>
      </c>
      <c r="G468" s="36">
        <f>F468/E468</f>
        <v>0.96004083418404562</v>
      </c>
      <c r="H468" s="25">
        <f>1-G468</f>
        <v>3.9959165815954378E-2</v>
      </c>
      <c r="I468" s="26">
        <f>E468-F468</f>
        <v>5.4799999999999898</v>
      </c>
    </row>
    <row r="469" spans="2:9" x14ac:dyDescent="0.2">
      <c r="B469" t="s">
        <v>15</v>
      </c>
      <c r="E469" s="8">
        <v>2.2599999999999998</v>
      </c>
      <c r="F469" s="8">
        <v>2.16</v>
      </c>
      <c r="G469" s="36">
        <f>F469/E469</f>
        <v>0.95575221238938068</v>
      </c>
      <c r="H469" s="25">
        <f>1-G469</f>
        <v>4.4247787610619316E-2</v>
      </c>
      <c r="I469" s="26">
        <f>E469-F469</f>
        <v>9.9999999999999645E-2</v>
      </c>
    </row>
    <row r="471" spans="2:9" ht="13.5" thickBot="1" x14ac:dyDescent="0.25"/>
    <row r="472" spans="2:9" ht="16.5" thickTop="1" thickBot="1" x14ac:dyDescent="0.3">
      <c r="B472" s="5" t="s">
        <v>54</v>
      </c>
      <c r="C472" s="5"/>
      <c r="D472" s="5"/>
      <c r="E472" s="16">
        <f>12*E451+2*E464</f>
        <v>39247.599999999991</v>
      </c>
    </row>
    <row r="473" spans="2:9" ht="24" thickTop="1" thickBot="1" x14ac:dyDescent="0.25">
      <c r="B473" s="37" t="s">
        <v>17</v>
      </c>
    </row>
    <row r="474" spans="2:9" ht="13.5" thickTop="1" x14ac:dyDescent="0.2">
      <c r="F474" s="39" t="s">
        <v>25</v>
      </c>
      <c r="G474" s="69">
        <f>E477/E472</f>
        <v>0.95984748111986484</v>
      </c>
      <c r="H474" s="70" t="s">
        <v>26</v>
      </c>
    </row>
    <row r="475" spans="2:9" ht="15.75" thickBot="1" x14ac:dyDescent="0.3">
      <c r="F475" s="71">
        <f>E472-E477</f>
        <v>1575.8899999999921</v>
      </c>
      <c r="G475" s="72"/>
      <c r="H475" s="73">
        <f>1-G474</f>
        <v>4.0152518880135157E-2</v>
      </c>
    </row>
    <row r="476" spans="2:9" ht="14.25" thickTop="1" thickBot="1" x14ac:dyDescent="0.25"/>
    <row r="477" spans="2:9" ht="16.5" thickTop="1" thickBot="1" x14ac:dyDescent="0.3">
      <c r="B477" s="11" t="s">
        <v>55</v>
      </c>
      <c r="C477" s="11"/>
      <c r="D477" s="11"/>
      <c r="E477" s="45">
        <f>5*E451+7*F451+E464+F464</f>
        <v>37671.71</v>
      </c>
    </row>
    <row r="478" spans="2:9" ht="23.25" thickTop="1" x14ac:dyDescent="0.2">
      <c r="B478" s="37" t="s">
        <v>17</v>
      </c>
    </row>
  </sheetData>
  <pageMargins left="0.78740157480314965" right="0.78740157480314965" top="0.51181102362204722" bottom="0.59055118110236227" header="0" footer="0"/>
  <pageSetup paperSize="9" scale="75" orientation="landscape" r:id="rId1"/>
  <headerFooter alignWithMargins="0"/>
  <rowBreaks count="2" manualBreakCount="2">
    <brk id="390" max="16383" man="1"/>
    <brk id="43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indexed="53"/>
  </sheetPr>
  <dimension ref="A1:K479"/>
  <sheetViews>
    <sheetView topLeftCell="A12" zoomScaleNormal="100" workbookViewId="0">
      <selection activeCell="F37" sqref="F37"/>
    </sheetView>
  </sheetViews>
  <sheetFormatPr baseColWidth="10" defaultRowHeight="12.75" x14ac:dyDescent="0.2"/>
  <cols>
    <col min="2" max="2" width="41.28515625" customWidth="1"/>
    <col min="3" max="3" width="12.140625" customWidth="1"/>
    <col min="4" max="4" width="8.42578125" customWidth="1"/>
    <col min="5" max="5" width="29.42578125" bestFit="1" customWidth="1"/>
    <col min="6" max="6" width="23.42578125" bestFit="1" customWidth="1"/>
    <col min="7" max="7" width="13.140625" hidden="1" customWidth="1"/>
    <col min="8" max="8" width="14.28515625" customWidth="1"/>
    <col min="9" max="9" width="11.5703125" bestFit="1" customWidth="1"/>
  </cols>
  <sheetData>
    <row r="1" spans="1:6" ht="20.25" x14ac:dyDescent="0.3">
      <c r="A1" s="116"/>
      <c r="B1" s="1" t="s">
        <v>81</v>
      </c>
      <c r="C1" s="99"/>
      <c r="D1" s="99"/>
      <c r="E1" s="99"/>
    </row>
    <row r="3" spans="1:6" x14ac:dyDescent="0.2">
      <c r="B3" s="2" t="s">
        <v>0</v>
      </c>
      <c r="C3" s="120">
        <v>0</v>
      </c>
    </row>
    <row r="4" spans="1:6" x14ac:dyDescent="0.2">
      <c r="B4" s="2"/>
      <c r="C4" s="119"/>
    </row>
    <row r="5" spans="1:6" x14ac:dyDescent="0.2">
      <c r="B5" s="2" t="s">
        <v>79</v>
      </c>
      <c r="C5" s="121">
        <v>0</v>
      </c>
    </row>
    <row r="6" spans="1:6" x14ac:dyDescent="0.2">
      <c r="B6" s="2"/>
      <c r="C6" s="4"/>
    </row>
    <row r="7" spans="1:6" x14ac:dyDescent="0.2">
      <c r="B7" s="5" t="s">
        <v>1</v>
      </c>
      <c r="C7" s="32">
        <v>47.67</v>
      </c>
      <c r="D7" s="101"/>
    </row>
    <row r="8" spans="1:6" x14ac:dyDescent="0.2">
      <c r="B8" s="2"/>
    </row>
    <row r="9" spans="1:6" x14ac:dyDescent="0.2">
      <c r="B9" s="5" t="s">
        <v>80</v>
      </c>
      <c r="C9" s="32">
        <v>179.86</v>
      </c>
      <c r="E9" s="8"/>
    </row>
    <row r="10" spans="1:6" x14ac:dyDescent="0.2">
      <c r="B10" s="2"/>
    </row>
    <row r="11" spans="1:6" x14ac:dyDescent="0.2">
      <c r="B11" s="7" t="s">
        <v>2</v>
      </c>
    </row>
    <row r="12" spans="1:6" x14ac:dyDescent="0.2">
      <c r="B12" t="s">
        <v>3</v>
      </c>
      <c r="E12" s="8">
        <v>1238.68</v>
      </c>
      <c r="F12" s="8"/>
    </row>
    <row r="13" spans="1:6" x14ac:dyDescent="0.2">
      <c r="B13" t="s">
        <v>4</v>
      </c>
      <c r="E13" s="8">
        <f>C3*C7</f>
        <v>0</v>
      </c>
      <c r="F13" s="8"/>
    </row>
    <row r="14" spans="1:6" x14ac:dyDescent="0.2">
      <c r="B14" t="s">
        <v>5</v>
      </c>
      <c r="E14" s="8">
        <v>569.45000000000005</v>
      </c>
      <c r="F14" s="8"/>
    </row>
    <row r="15" spans="1:6" x14ac:dyDescent="0.2">
      <c r="B15" t="s">
        <v>6</v>
      </c>
      <c r="E15" s="8">
        <v>345.49</v>
      </c>
      <c r="F15" s="8"/>
    </row>
    <row r="16" spans="1:6" x14ac:dyDescent="0.2">
      <c r="B16" t="s">
        <v>7</v>
      </c>
      <c r="E16" s="8">
        <v>440.53</v>
      </c>
      <c r="F16" s="8"/>
    </row>
    <row r="17" spans="2:6" x14ac:dyDescent="0.2">
      <c r="B17" t="s">
        <v>8</v>
      </c>
      <c r="E17" s="8">
        <v>24.14</v>
      </c>
      <c r="F17" s="8"/>
    </row>
    <row r="18" spans="2:6" x14ac:dyDescent="0.2">
      <c r="B18" t="s">
        <v>9</v>
      </c>
      <c r="E18" s="8">
        <v>400.77</v>
      </c>
      <c r="F18" s="8"/>
    </row>
    <row r="19" spans="2:6" x14ac:dyDescent="0.2">
      <c r="B19" t="s">
        <v>78</v>
      </c>
      <c r="E19" s="8">
        <f>C5*C9</f>
        <v>0</v>
      </c>
      <c r="F19" s="8"/>
    </row>
    <row r="20" spans="2:6" ht="15" x14ac:dyDescent="0.25">
      <c r="B20" s="9"/>
      <c r="E20" s="10">
        <f>SUM(E12:E19)</f>
        <v>3019.0599999999995</v>
      </c>
      <c r="F20" s="10"/>
    </row>
    <row r="22" spans="2:6" x14ac:dyDescent="0.2">
      <c r="B22" s="7" t="s">
        <v>10</v>
      </c>
    </row>
    <row r="23" spans="2:6" x14ac:dyDescent="0.2">
      <c r="B23" s="11" t="s">
        <v>11</v>
      </c>
      <c r="C23" s="12">
        <v>29.43</v>
      </c>
      <c r="D23" s="103"/>
    </row>
    <row r="24" spans="2:6" x14ac:dyDescent="0.2">
      <c r="B24" s="13"/>
    </row>
    <row r="25" spans="2:6" x14ac:dyDescent="0.2">
      <c r="B25" t="s">
        <v>3</v>
      </c>
      <c r="E25" s="8">
        <v>764.37</v>
      </c>
      <c r="F25" s="8"/>
    </row>
    <row r="26" spans="2:6" x14ac:dyDescent="0.2">
      <c r="B26" t="s">
        <v>4</v>
      </c>
      <c r="E26" s="8">
        <f>C3*C23</f>
        <v>0</v>
      </c>
      <c r="F26" s="8"/>
    </row>
    <row r="27" spans="2:6" x14ac:dyDescent="0.2">
      <c r="B27" t="s">
        <v>5</v>
      </c>
      <c r="E27" s="8">
        <v>569.45000000000005</v>
      </c>
      <c r="F27" s="8"/>
    </row>
    <row r="28" spans="2:6" x14ac:dyDescent="0.2">
      <c r="B28" t="s">
        <v>6</v>
      </c>
      <c r="E28" s="8">
        <v>345.49</v>
      </c>
      <c r="F28" s="8"/>
    </row>
    <row r="29" spans="2:6" x14ac:dyDescent="0.2">
      <c r="B29" t="s">
        <v>7</v>
      </c>
      <c r="E29" s="8">
        <v>440.53</v>
      </c>
      <c r="F29" s="8"/>
    </row>
    <row r="30" spans="2:6" x14ac:dyDescent="0.2">
      <c r="B30" t="s">
        <v>77</v>
      </c>
      <c r="E30" s="8">
        <f>C5*C9</f>
        <v>0</v>
      </c>
      <c r="F30" s="8"/>
    </row>
    <row r="31" spans="2:6" ht="15" x14ac:dyDescent="0.25">
      <c r="B31" s="9"/>
      <c r="E31" s="14">
        <f>SUM(E25:E30)</f>
        <v>2119.84</v>
      </c>
      <c r="F31" s="14"/>
    </row>
    <row r="33" spans="1:9" x14ac:dyDescent="0.2">
      <c r="B33" s="15" t="s">
        <v>12</v>
      </c>
    </row>
    <row r="34" spans="1:9" x14ac:dyDescent="0.2">
      <c r="B34" t="s">
        <v>13</v>
      </c>
      <c r="E34" s="8">
        <v>102.95</v>
      </c>
      <c r="F34" s="8"/>
    </row>
    <row r="35" spans="1:9" x14ac:dyDescent="0.2">
      <c r="B35" t="s">
        <v>14</v>
      </c>
      <c r="E35" s="8">
        <v>147.07</v>
      </c>
      <c r="F35" s="8"/>
    </row>
    <row r="36" spans="1:9" x14ac:dyDescent="0.2">
      <c r="B36" t="s">
        <v>15</v>
      </c>
      <c r="E36" s="8">
        <v>2.2799999999999998</v>
      </c>
      <c r="F36" s="8"/>
    </row>
    <row r="37" spans="1:9" ht="13.5" thickBot="1" x14ac:dyDescent="0.25"/>
    <row r="38" spans="1:9" ht="16.5" thickTop="1" thickBot="1" x14ac:dyDescent="0.3">
      <c r="B38" s="5" t="s">
        <v>76</v>
      </c>
      <c r="E38" s="16">
        <f>12*E20+2*E31</f>
        <v>40468.399999999994</v>
      </c>
      <c r="F38" s="117"/>
    </row>
    <row r="39" spans="1:9" ht="23.25" thickTop="1" x14ac:dyDescent="0.2">
      <c r="B39" s="17" t="s">
        <v>17</v>
      </c>
    </row>
    <row r="41" spans="1:9" x14ac:dyDescent="0.2">
      <c r="B41" s="18"/>
      <c r="C41" s="18"/>
      <c r="D41" s="18"/>
      <c r="E41" s="18"/>
      <c r="F41" s="18"/>
      <c r="G41" s="18"/>
      <c r="H41" s="18"/>
      <c r="I41" s="18"/>
    </row>
    <row r="43" spans="1:9" ht="20.25" x14ac:dyDescent="0.3">
      <c r="A43" s="116"/>
      <c r="B43" s="1" t="s">
        <v>75</v>
      </c>
    </row>
    <row r="45" spans="1:9" x14ac:dyDescent="0.2">
      <c r="B45" s="2" t="s">
        <v>0</v>
      </c>
      <c r="C45" s="120">
        <v>0</v>
      </c>
    </row>
    <row r="46" spans="1:9" x14ac:dyDescent="0.2">
      <c r="B46" s="2"/>
      <c r="C46" s="119"/>
    </row>
    <row r="47" spans="1:9" x14ac:dyDescent="0.2">
      <c r="B47" s="2" t="s">
        <v>79</v>
      </c>
      <c r="C47" s="121">
        <v>0</v>
      </c>
    </row>
    <row r="48" spans="1:9" x14ac:dyDescent="0.2">
      <c r="B48" s="2"/>
      <c r="C48" s="4"/>
    </row>
    <row r="49" spans="2:6" x14ac:dyDescent="0.2">
      <c r="B49" s="5" t="s">
        <v>1</v>
      </c>
      <c r="C49" s="32">
        <v>47.67</v>
      </c>
      <c r="D49" s="101"/>
    </row>
    <row r="50" spans="2:6" x14ac:dyDescent="0.2">
      <c r="B50" s="2"/>
    </row>
    <row r="51" spans="2:6" x14ac:dyDescent="0.2">
      <c r="B51" s="5" t="s">
        <v>80</v>
      </c>
      <c r="C51" s="32">
        <v>179.86</v>
      </c>
      <c r="E51" s="8"/>
    </row>
    <row r="52" spans="2:6" x14ac:dyDescent="0.2">
      <c r="B52" s="2"/>
    </row>
    <row r="53" spans="2:6" x14ac:dyDescent="0.2">
      <c r="B53" s="7" t="s">
        <v>2</v>
      </c>
    </row>
    <row r="54" spans="2:6" x14ac:dyDescent="0.2">
      <c r="B54" t="s">
        <v>3</v>
      </c>
      <c r="E54" s="8">
        <v>1238.68</v>
      </c>
      <c r="F54" s="8"/>
    </row>
    <row r="55" spans="2:6" x14ac:dyDescent="0.2">
      <c r="B55" t="s">
        <v>4</v>
      </c>
      <c r="E55" s="8">
        <f>C45*C49</f>
        <v>0</v>
      </c>
      <c r="F55" s="8"/>
    </row>
    <row r="56" spans="2:6" x14ac:dyDescent="0.2">
      <c r="B56" t="s">
        <v>5</v>
      </c>
      <c r="E56" s="8">
        <v>569.45000000000005</v>
      </c>
      <c r="F56" s="8"/>
    </row>
    <row r="57" spans="2:6" x14ac:dyDescent="0.2">
      <c r="B57" t="s">
        <v>6</v>
      </c>
      <c r="E57" s="8">
        <v>334.47</v>
      </c>
      <c r="F57" s="8"/>
    </row>
    <row r="58" spans="2:6" x14ac:dyDescent="0.2">
      <c r="B58" t="s">
        <v>7</v>
      </c>
      <c r="E58" s="8">
        <v>440.53</v>
      </c>
      <c r="F58" s="8"/>
    </row>
    <row r="59" spans="2:6" x14ac:dyDescent="0.2">
      <c r="B59" t="s">
        <v>8</v>
      </c>
      <c r="E59" s="8">
        <v>24.14</v>
      </c>
      <c r="F59" s="8"/>
    </row>
    <row r="60" spans="2:6" x14ac:dyDescent="0.2">
      <c r="B60" t="s">
        <v>9</v>
      </c>
      <c r="E60" s="8">
        <v>400.77</v>
      </c>
      <c r="F60" s="8"/>
    </row>
    <row r="61" spans="2:6" x14ac:dyDescent="0.2">
      <c r="B61" t="s">
        <v>78</v>
      </c>
      <c r="E61" s="8">
        <f>C47*C51</f>
        <v>0</v>
      </c>
      <c r="F61" s="8"/>
    </row>
    <row r="62" spans="2:6" ht="15" x14ac:dyDescent="0.25">
      <c r="B62" s="9"/>
      <c r="E62" s="10">
        <f>SUM(E54:E61)</f>
        <v>3008.04</v>
      </c>
      <c r="F62" s="10"/>
    </row>
    <row r="64" spans="2:6" x14ac:dyDescent="0.2">
      <c r="B64" s="7" t="s">
        <v>10</v>
      </c>
    </row>
    <row r="65" spans="2:6" x14ac:dyDescent="0.2">
      <c r="B65" s="11" t="s">
        <v>11</v>
      </c>
      <c r="C65" s="12">
        <v>29.43</v>
      </c>
      <c r="D65" s="103"/>
    </row>
    <row r="66" spans="2:6" x14ac:dyDescent="0.2">
      <c r="B66" s="13"/>
    </row>
    <row r="67" spans="2:6" x14ac:dyDescent="0.2">
      <c r="B67" t="s">
        <v>3</v>
      </c>
      <c r="E67" s="8">
        <v>764.37</v>
      </c>
      <c r="F67" s="8"/>
    </row>
    <row r="68" spans="2:6" x14ac:dyDescent="0.2">
      <c r="B68" t="s">
        <v>4</v>
      </c>
      <c r="E68" s="8">
        <f>C45*C65</f>
        <v>0</v>
      </c>
      <c r="F68" s="8"/>
    </row>
    <row r="69" spans="2:6" x14ac:dyDescent="0.2">
      <c r="B69" t="s">
        <v>5</v>
      </c>
      <c r="E69" s="8">
        <v>569.45000000000005</v>
      </c>
      <c r="F69" s="8"/>
    </row>
    <row r="70" spans="2:6" x14ac:dyDescent="0.2">
      <c r="B70" t="s">
        <v>6</v>
      </c>
      <c r="E70" s="8">
        <v>334.47</v>
      </c>
      <c r="F70" s="8"/>
    </row>
    <row r="71" spans="2:6" x14ac:dyDescent="0.2">
      <c r="B71" t="s">
        <v>7</v>
      </c>
      <c r="E71" s="8">
        <v>440.53</v>
      </c>
      <c r="F71" s="8"/>
    </row>
    <row r="72" spans="2:6" x14ac:dyDescent="0.2">
      <c r="B72" t="s">
        <v>77</v>
      </c>
      <c r="E72" s="8">
        <f>C47*C51</f>
        <v>0</v>
      </c>
      <c r="F72" s="8"/>
    </row>
    <row r="73" spans="2:6" ht="15" x14ac:dyDescent="0.25">
      <c r="B73" s="9"/>
      <c r="E73" s="14">
        <f>SUM(E67:E72)</f>
        <v>2108.8200000000002</v>
      </c>
      <c r="F73" s="14"/>
    </row>
    <row r="75" spans="2:6" x14ac:dyDescent="0.2">
      <c r="B75" s="15" t="s">
        <v>12</v>
      </c>
    </row>
    <row r="76" spans="2:6" x14ac:dyDescent="0.2">
      <c r="B76" t="s">
        <v>13</v>
      </c>
      <c r="E76" s="8">
        <v>102.95</v>
      </c>
      <c r="F76" s="8"/>
    </row>
    <row r="77" spans="2:6" x14ac:dyDescent="0.2">
      <c r="B77" t="s">
        <v>14</v>
      </c>
      <c r="E77" s="8">
        <v>147.07</v>
      </c>
      <c r="F77" s="8"/>
    </row>
    <row r="78" spans="2:6" x14ac:dyDescent="0.2">
      <c r="B78" t="s">
        <v>15</v>
      </c>
      <c r="E78" s="8">
        <v>2.2799999999999998</v>
      </c>
      <c r="F78" s="8"/>
    </row>
    <row r="79" spans="2:6" ht="13.5" thickBot="1" x14ac:dyDescent="0.25"/>
    <row r="80" spans="2:6" ht="16.5" thickTop="1" thickBot="1" x14ac:dyDescent="0.3">
      <c r="B80" s="5" t="s">
        <v>76</v>
      </c>
      <c r="E80" s="16">
        <f>12*E62+2*E73</f>
        <v>40314.119999999995</v>
      </c>
      <c r="F80" s="117"/>
    </row>
    <row r="81" spans="1:9" ht="23.25" thickTop="1" x14ac:dyDescent="0.2">
      <c r="B81" s="17" t="s">
        <v>17</v>
      </c>
    </row>
    <row r="83" spans="1:9" x14ac:dyDescent="0.2">
      <c r="B83" s="18"/>
      <c r="C83" s="18"/>
      <c r="D83" s="18"/>
      <c r="E83" s="18"/>
      <c r="F83" s="18"/>
      <c r="G83" s="18"/>
      <c r="H83" s="18"/>
      <c r="I83" s="18"/>
    </row>
    <row r="87" spans="1:9" ht="22.5" customHeight="1" x14ac:dyDescent="0.3">
      <c r="A87" s="116"/>
      <c r="B87" s="1" t="s">
        <v>73</v>
      </c>
    </row>
    <row r="89" spans="1:9" x14ac:dyDescent="0.2">
      <c r="B89" s="2" t="s">
        <v>0</v>
      </c>
      <c r="C89" s="3">
        <v>0</v>
      </c>
    </row>
    <row r="90" spans="1:9" x14ac:dyDescent="0.2">
      <c r="B90" s="2"/>
      <c r="C90" s="4"/>
    </row>
    <row r="91" spans="1:9" x14ac:dyDescent="0.2">
      <c r="B91" s="5" t="s">
        <v>1</v>
      </c>
      <c r="C91" s="6">
        <v>46.74</v>
      </c>
      <c r="D91" s="101"/>
      <c r="E91" s="102"/>
      <c r="F91" s="102"/>
    </row>
    <row r="92" spans="1:9" x14ac:dyDescent="0.2">
      <c r="B92" s="2"/>
    </row>
    <row r="93" spans="1:9" x14ac:dyDescent="0.2">
      <c r="B93" s="7" t="s">
        <v>2</v>
      </c>
    </row>
    <row r="94" spans="1:9" x14ac:dyDescent="0.2">
      <c r="B94" t="s">
        <v>3</v>
      </c>
      <c r="E94" s="8">
        <v>1214.3900000000001</v>
      </c>
      <c r="F94" s="8"/>
    </row>
    <row r="95" spans="1:9" x14ac:dyDescent="0.2">
      <c r="B95" t="s">
        <v>4</v>
      </c>
      <c r="E95" s="8">
        <f>C89*C91</f>
        <v>0</v>
      </c>
      <c r="F95" s="8"/>
    </row>
    <row r="96" spans="1:9" x14ac:dyDescent="0.2">
      <c r="B96" t="s">
        <v>5</v>
      </c>
      <c r="E96" s="8">
        <v>558.28</v>
      </c>
      <c r="F96" s="8"/>
    </row>
    <row r="97" spans="2:6" x14ac:dyDescent="0.2">
      <c r="B97" t="s">
        <v>6</v>
      </c>
      <c r="E97" s="8">
        <v>327.91</v>
      </c>
      <c r="F97" s="8"/>
    </row>
    <row r="98" spans="2:6" x14ac:dyDescent="0.2">
      <c r="B98" t="s">
        <v>7</v>
      </c>
      <c r="E98" s="8">
        <v>431.89</v>
      </c>
      <c r="F98" s="8"/>
    </row>
    <row r="99" spans="2:6" x14ac:dyDescent="0.2">
      <c r="B99" t="s">
        <v>8</v>
      </c>
      <c r="E99" s="8">
        <v>23.67</v>
      </c>
      <c r="F99" s="8"/>
    </row>
    <row r="100" spans="2:6" x14ac:dyDescent="0.2">
      <c r="B100" t="s">
        <v>9</v>
      </c>
      <c r="E100" s="8">
        <v>392.91</v>
      </c>
      <c r="F100" s="8"/>
    </row>
    <row r="101" spans="2:6" ht="15" x14ac:dyDescent="0.25">
      <c r="B101" s="9"/>
      <c r="E101" s="10">
        <f>SUM(E94:E100)</f>
        <v>2949.0499999999997</v>
      </c>
      <c r="F101" s="10"/>
    </row>
    <row r="103" spans="2:6" x14ac:dyDescent="0.2">
      <c r="B103" s="7" t="s">
        <v>10</v>
      </c>
    </row>
    <row r="104" spans="2:6" x14ac:dyDescent="0.2">
      <c r="B104" s="11" t="s">
        <v>11</v>
      </c>
      <c r="C104" s="12">
        <v>28.85</v>
      </c>
      <c r="D104" s="103"/>
    </row>
    <row r="105" spans="2:6" x14ac:dyDescent="0.2">
      <c r="B105" s="13"/>
    </row>
    <row r="106" spans="2:6" x14ac:dyDescent="0.2">
      <c r="B106" t="s">
        <v>3</v>
      </c>
      <c r="E106" s="8">
        <v>749.38</v>
      </c>
      <c r="F106" s="8"/>
    </row>
    <row r="107" spans="2:6" x14ac:dyDescent="0.2">
      <c r="B107" t="s">
        <v>4</v>
      </c>
      <c r="E107" s="8">
        <f>C127*C142</f>
        <v>28.59</v>
      </c>
      <c r="F107" s="8"/>
    </row>
    <row r="108" spans="2:6" x14ac:dyDescent="0.2">
      <c r="B108" t="s">
        <v>5</v>
      </c>
      <c r="E108" s="8">
        <v>558.28</v>
      </c>
      <c r="F108" s="8"/>
    </row>
    <row r="109" spans="2:6" x14ac:dyDescent="0.2">
      <c r="B109" t="s">
        <v>6</v>
      </c>
      <c r="E109" s="8">
        <v>327.91</v>
      </c>
      <c r="F109" s="8"/>
    </row>
    <row r="110" spans="2:6" x14ac:dyDescent="0.2">
      <c r="B110" t="s">
        <v>7</v>
      </c>
      <c r="E110" s="8">
        <v>431.89</v>
      </c>
      <c r="F110" s="8"/>
    </row>
    <row r="111" spans="2:6" ht="15" x14ac:dyDescent="0.25">
      <c r="B111" s="9"/>
      <c r="E111" s="14">
        <f>SUM(E106:E110)</f>
        <v>2096.0500000000002</v>
      </c>
      <c r="F111" s="14"/>
    </row>
    <row r="113" spans="1:9" x14ac:dyDescent="0.2">
      <c r="B113" s="15" t="s">
        <v>12</v>
      </c>
    </row>
    <row r="114" spans="1:9" x14ac:dyDescent="0.2">
      <c r="B114" t="s">
        <v>13</v>
      </c>
      <c r="E114" s="8">
        <v>100.93</v>
      </c>
      <c r="F114" s="8"/>
    </row>
    <row r="115" spans="1:9" x14ac:dyDescent="0.2">
      <c r="B115" t="s">
        <v>14</v>
      </c>
      <c r="E115" s="8">
        <v>144.19</v>
      </c>
      <c r="F115" s="8"/>
    </row>
    <row r="116" spans="1:9" x14ac:dyDescent="0.2">
      <c r="B116" t="s">
        <v>15</v>
      </c>
      <c r="E116" s="8">
        <v>2.2400000000000002</v>
      </c>
      <c r="F116" s="8"/>
    </row>
    <row r="117" spans="1:9" ht="13.5" thickBot="1" x14ac:dyDescent="0.25"/>
    <row r="118" spans="1:9" ht="16.5" thickTop="1" thickBot="1" x14ac:dyDescent="0.3">
      <c r="B118" s="5" t="s">
        <v>74</v>
      </c>
      <c r="E118" s="16">
        <f>12*E101+2*E111</f>
        <v>39580.699999999997</v>
      </c>
      <c r="F118" s="117"/>
    </row>
    <row r="119" spans="1:9" ht="23.25" thickTop="1" x14ac:dyDescent="0.2">
      <c r="B119" s="17" t="s">
        <v>17</v>
      </c>
    </row>
    <row r="121" spans="1:9" x14ac:dyDescent="0.2">
      <c r="B121" s="18"/>
      <c r="C121" s="18"/>
      <c r="D121" s="18"/>
      <c r="E121" s="18"/>
      <c r="F121" s="18"/>
      <c r="G121" s="18"/>
      <c r="H121" s="18"/>
      <c r="I121" s="18"/>
    </row>
    <row r="125" spans="1:9" ht="22.5" customHeight="1" x14ac:dyDescent="0.3">
      <c r="A125" s="116"/>
      <c r="B125" s="1" t="s">
        <v>71</v>
      </c>
    </row>
    <row r="127" spans="1:9" x14ac:dyDescent="0.2">
      <c r="B127" s="2" t="s">
        <v>0</v>
      </c>
      <c r="C127" s="3">
        <v>1</v>
      </c>
    </row>
    <row r="128" spans="1:9" x14ac:dyDescent="0.2">
      <c r="B128" s="2"/>
      <c r="C128" s="4"/>
    </row>
    <row r="129" spans="2:6" x14ac:dyDescent="0.2">
      <c r="B129" s="5" t="s">
        <v>1</v>
      </c>
      <c r="C129" s="6">
        <v>46.32</v>
      </c>
      <c r="D129" s="101"/>
      <c r="E129" s="102"/>
      <c r="F129" s="102"/>
    </row>
    <row r="130" spans="2:6" x14ac:dyDescent="0.2">
      <c r="B130" s="2"/>
    </row>
    <row r="131" spans="2:6" x14ac:dyDescent="0.2">
      <c r="B131" s="7" t="s">
        <v>2</v>
      </c>
    </row>
    <row r="132" spans="2:6" x14ac:dyDescent="0.2">
      <c r="B132" t="s">
        <v>3</v>
      </c>
      <c r="E132" s="8">
        <v>1203.56</v>
      </c>
      <c r="F132" s="8"/>
    </row>
    <row r="133" spans="2:6" x14ac:dyDescent="0.2">
      <c r="B133" t="s">
        <v>4</v>
      </c>
      <c r="E133" s="8">
        <f>C127*C129</f>
        <v>46.32</v>
      </c>
      <c r="F133" s="8"/>
    </row>
    <row r="134" spans="2:6" x14ac:dyDescent="0.2">
      <c r="B134" t="s">
        <v>5</v>
      </c>
      <c r="E134" s="8">
        <v>553.29999999999995</v>
      </c>
      <c r="F134" s="8"/>
    </row>
    <row r="135" spans="2:6" x14ac:dyDescent="0.2">
      <c r="B135" t="s">
        <v>6</v>
      </c>
      <c r="E135" s="8">
        <v>324.99</v>
      </c>
      <c r="F135" s="8"/>
    </row>
    <row r="136" spans="2:6" x14ac:dyDescent="0.2">
      <c r="B136" t="s">
        <v>7</v>
      </c>
      <c r="E136" s="8">
        <v>428.03999999999996</v>
      </c>
      <c r="F136" s="8"/>
    </row>
    <row r="137" spans="2:6" x14ac:dyDescent="0.2">
      <c r="B137" t="s">
        <v>8</v>
      </c>
      <c r="E137" s="8">
        <v>23.46</v>
      </c>
      <c r="F137" s="8"/>
    </row>
    <row r="138" spans="2:6" x14ac:dyDescent="0.2">
      <c r="B138" t="s">
        <v>9</v>
      </c>
      <c r="E138" s="8">
        <v>389.40999999999997</v>
      </c>
      <c r="F138" s="8"/>
    </row>
    <row r="139" spans="2:6" ht="15" x14ac:dyDescent="0.25">
      <c r="B139" s="9"/>
      <c r="E139" s="10">
        <f>SUM(E132:E138)</f>
        <v>2969.08</v>
      </c>
      <c r="F139" s="10"/>
    </row>
    <row r="141" spans="2:6" x14ac:dyDescent="0.2">
      <c r="B141" s="7" t="s">
        <v>10</v>
      </c>
    </row>
    <row r="142" spans="2:6" x14ac:dyDescent="0.2">
      <c r="B142" s="11" t="s">
        <v>11</v>
      </c>
      <c r="C142" s="12">
        <v>28.59</v>
      </c>
      <c r="D142" s="103"/>
    </row>
    <row r="143" spans="2:6" x14ac:dyDescent="0.2">
      <c r="B143" s="13"/>
    </row>
    <row r="144" spans="2:6" x14ac:dyDescent="0.2">
      <c r="B144" t="s">
        <v>3</v>
      </c>
      <c r="E144" s="8">
        <v>742.7</v>
      </c>
      <c r="F144" s="8"/>
    </row>
    <row r="145" spans="2:9" x14ac:dyDescent="0.2">
      <c r="B145" t="s">
        <v>4</v>
      </c>
      <c r="E145" s="8">
        <f>C127*C142</f>
        <v>28.59</v>
      </c>
      <c r="F145" s="8"/>
    </row>
    <row r="146" spans="2:9" x14ac:dyDescent="0.2">
      <c r="B146" t="s">
        <v>5</v>
      </c>
      <c r="E146" s="8">
        <v>553.29999999999995</v>
      </c>
      <c r="F146" s="8"/>
    </row>
    <row r="147" spans="2:9" x14ac:dyDescent="0.2">
      <c r="B147" t="s">
        <v>6</v>
      </c>
      <c r="E147" s="8">
        <v>324.99</v>
      </c>
      <c r="F147" s="8"/>
    </row>
    <row r="148" spans="2:9" x14ac:dyDescent="0.2">
      <c r="B148" t="s">
        <v>7</v>
      </c>
      <c r="E148" s="8">
        <v>428.03999999999996</v>
      </c>
      <c r="F148" s="8"/>
    </row>
    <row r="149" spans="2:9" ht="15" x14ac:dyDescent="0.25">
      <c r="B149" s="9"/>
      <c r="E149" s="14">
        <f>SUM(E144:E148)</f>
        <v>2077.62</v>
      </c>
      <c r="F149" s="14"/>
    </row>
    <row r="151" spans="2:9" x14ac:dyDescent="0.2">
      <c r="B151" s="15" t="s">
        <v>12</v>
      </c>
    </row>
    <row r="152" spans="2:9" x14ac:dyDescent="0.2">
      <c r="B152" t="s">
        <v>13</v>
      </c>
      <c r="E152" s="8">
        <v>100.03</v>
      </c>
      <c r="F152" s="8"/>
    </row>
    <row r="153" spans="2:9" x14ac:dyDescent="0.2">
      <c r="B153" t="s">
        <v>14</v>
      </c>
      <c r="E153" s="8">
        <v>142.89999999999998</v>
      </c>
      <c r="F153" s="8"/>
    </row>
    <row r="154" spans="2:9" x14ac:dyDescent="0.2">
      <c r="B154" t="s">
        <v>15</v>
      </c>
      <c r="E154" s="8">
        <v>2.2200000000000002</v>
      </c>
      <c r="F154" s="8"/>
    </row>
    <row r="155" spans="2:9" ht="13.5" thickBot="1" x14ac:dyDescent="0.25"/>
    <row r="156" spans="2:9" ht="16.5" thickTop="1" thickBot="1" x14ac:dyDescent="0.3">
      <c r="B156" s="5" t="s">
        <v>72</v>
      </c>
      <c r="E156" s="16">
        <f>12*E139+2*E149</f>
        <v>39784.199999999997</v>
      </c>
      <c r="F156" s="117"/>
    </row>
    <row r="157" spans="2:9" ht="23.25" thickTop="1" x14ac:dyDescent="0.2">
      <c r="B157" s="17" t="s">
        <v>17</v>
      </c>
    </row>
    <row r="159" spans="2:9" x14ac:dyDescent="0.2">
      <c r="B159" s="18"/>
      <c r="C159" s="18"/>
      <c r="D159" s="18"/>
      <c r="E159" s="18"/>
      <c r="F159" s="18"/>
      <c r="G159" s="18"/>
      <c r="H159" s="18"/>
      <c r="I159" s="18"/>
    </row>
    <row r="162" spans="2:6" ht="22.5" customHeight="1" x14ac:dyDescent="0.3">
      <c r="B162" s="1" t="s">
        <v>69</v>
      </c>
    </row>
    <row r="164" spans="2:6" x14ac:dyDescent="0.2">
      <c r="B164" s="2" t="s">
        <v>0</v>
      </c>
      <c r="C164" s="3">
        <v>7</v>
      </c>
      <c r="E164" s="107" t="s">
        <v>67</v>
      </c>
      <c r="F164" s="107" t="s">
        <v>68</v>
      </c>
    </row>
    <row r="165" spans="2:6" x14ac:dyDescent="0.2">
      <c r="B165" s="2"/>
      <c r="C165" s="4"/>
    </row>
    <row r="166" spans="2:6" x14ac:dyDescent="0.2">
      <c r="B166" s="5" t="s">
        <v>1</v>
      </c>
      <c r="C166" s="6">
        <v>45.29</v>
      </c>
      <c r="D166" s="101">
        <v>45.41</v>
      </c>
    </row>
    <row r="167" spans="2:6" x14ac:dyDescent="0.2">
      <c r="B167" s="2"/>
    </row>
    <row r="168" spans="2:6" x14ac:dyDescent="0.2">
      <c r="B168" s="7" t="s">
        <v>2</v>
      </c>
    </row>
    <row r="169" spans="2:6" x14ac:dyDescent="0.2">
      <c r="B169" t="s">
        <v>3</v>
      </c>
      <c r="E169" s="8">
        <v>1177.08</v>
      </c>
      <c r="F169" s="8">
        <v>1179.96</v>
      </c>
    </row>
    <row r="170" spans="2:6" x14ac:dyDescent="0.2">
      <c r="B170" t="s">
        <v>4</v>
      </c>
      <c r="E170" s="8">
        <f>C164*C166</f>
        <v>317.02999999999997</v>
      </c>
      <c r="F170" s="8">
        <f>C164*D166</f>
        <v>317.87</v>
      </c>
    </row>
    <row r="171" spans="2:6" x14ac:dyDescent="0.2">
      <c r="B171" t="s">
        <v>5</v>
      </c>
      <c r="E171" s="8">
        <v>541.12</v>
      </c>
      <c r="F171" s="8">
        <v>542.45000000000005</v>
      </c>
    </row>
    <row r="172" spans="2:6" x14ac:dyDescent="0.2">
      <c r="B172" t="s">
        <v>6</v>
      </c>
      <c r="E172" s="8">
        <v>317.83</v>
      </c>
      <c r="F172" s="8">
        <v>318.61</v>
      </c>
    </row>
    <row r="173" spans="2:6" x14ac:dyDescent="0.2">
      <c r="B173" t="s">
        <v>7</v>
      </c>
      <c r="E173" s="8">
        <v>418.62</v>
      </c>
      <c r="F173" s="8">
        <v>419.64</v>
      </c>
    </row>
    <row r="174" spans="2:6" x14ac:dyDescent="0.2">
      <c r="B174" t="s">
        <v>8</v>
      </c>
      <c r="E174" s="8">
        <v>22.94</v>
      </c>
      <c r="F174" s="8">
        <v>23</v>
      </c>
    </row>
    <row r="175" spans="2:6" x14ac:dyDescent="0.2">
      <c r="B175" t="s">
        <v>9</v>
      </c>
      <c r="E175" s="8">
        <v>380.84</v>
      </c>
      <c r="F175" s="8">
        <v>381.77</v>
      </c>
    </row>
    <row r="176" spans="2:6" ht="15" x14ac:dyDescent="0.25">
      <c r="B176" s="9"/>
      <c r="E176" s="10">
        <f>SUM(E169:E175)</f>
        <v>3175.46</v>
      </c>
      <c r="F176" s="10">
        <f>SUM(F169:F175)</f>
        <v>3183.2999999999997</v>
      </c>
    </row>
    <row r="178" spans="2:6" x14ac:dyDescent="0.2">
      <c r="B178" s="7" t="s">
        <v>10</v>
      </c>
    </row>
    <row r="179" spans="2:6" x14ac:dyDescent="0.2">
      <c r="B179" s="11" t="s">
        <v>11</v>
      </c>
      <c r="C179" s="12">
        <v>27.95</v>
      </c>
      <c r="D179" s="103">
        <v>28.02</v>
      </c>
    </row>
    <row r="180" spans="2:6" x14ac:dyDescent="0.2">
      <c r="B180" s="13"/>
    </row>
    <row r="181" spans="2:6" x14ac:dyDescent="0.2">
      <c r="B181" t="s">
        <v>3</v>
      </c>
      <c r="E181" s="8">
        <v>726.35</v>
      </c>
      <c r="F181" s="8">
        <v>728.13</v>
      </c>
    </row>
    <row r="182" spans="2:6" x14ac:dyDescent="0.2">
      <c r="B182" t="s">
        <v>4</v>
      </c>
      <c r="E182" s="8">
        <f>C164*C179</f>
        <v>195.65</v>
      </c>
      <c r="F182" s="8">
        <f>C164*D179</f>
        <v>196.14</v>
      </c>
    </row>
    <row r="183" spans="2:6" x14ac:dyDescent="0.2">
      <c r="B183" t="s">
        <v>5</v>
      </c>
      <c r="E183" s="8">
        <v>541.12</v>
      </c>
      <c r="F183" s="8">
        <v>542.45000000000005</v>
      </c>
    </row>
    <row r="184" spans="2:6" x14ac:dyDescent="0.2">
      <c r="B184" t="s">
        <v>6</v>
      </c>
      <c r="E184" s="8">
        <v>317.83</v>
      </c>
      <c r="F184" s="8">
        <v>318.61</v>
      </c>
    </row>
    <row r="185" spans="2:6" x14ac:dyDescent="0.2">
      <c r="B185" t="s">
        <v>7</v>
      </c>
      <c r="E185" s="8">
        <v>418.62</v>
      </c>
      <c r="F185" s="8">
        <v>419.64</v>
      </c>
    </row>
    <row r="186" spans="2:6" ht="15" x14ac:dyDescent="0.25">
      <c r="B186" s="9"/>
      <c r="E186" s="14">
        <f>SUM(E181:E185)</f>
        <v>2199.5699999999997</v>
      </c>
      <c r="F186" s="14">
        <f>SUM(F181:F185)</f>
        <v>2204.9699999999998</v>
      </c>
    </row>
    <row r="188" spans="2:6" x14ac:dyDescent="0.2">
      <c r="B188" s="15" t="s">
        <v>12</v>
      </c>
    </row>
    <row r="189" spans="2:6" x14ac:dyDescent="0.2">
      <c r="B189" t="s">
        <v>13</v>
      </c>
      <c r="E189" s="8">
        <v>97.820000000000007</v>
      </c>
      <c r="F189" s="8">
        <v>98.06</v>
      </c>
    </row>
    <row r="190" spans="2:6" x14ac:dyDescent="0.2">
      <c r="B190" t="s">
        <v>14</v>
      </c>
      <c r="E190" s="8">
        <v>139.75</v>
      </c>
      <c r="F190" s="8">
        <v>140.09</v>
      </c>
    </row>
    <row r="191" spans="2:6" x14ac:dyDescent="0.2">
      <c r="B191" t="s">
        <v>15</v>
      </c>
      <c r="E191" s="8">
        <v>2.16</v>
      </c>
      <c r="F191" s="8">
        <v>2.17</v>
      </c>
    </row>
    <row r="192" spans="2:6" ht="13.5" thickBot="1" x14ac:dyDescent="0.25"/>
    <row r="193" spans="2:9" ht="16.5" thickTop="1" thickBot="1" x14ac:dyDescent="0.3">
      <c r="B193" s="5" t="s">
        <v>70</v>
      </c>
      <c r="E193" s="16">
        <f>12*E176+2*E186</f>
        <v>42504.66</v>
      </c>
      <c r="F193" s="16">
        <f>6*E176+6*F176+E186+F186</f>
        <v>42557.1</v>
      </c>
    </row>
    <row r="194" spans="2:9" ht="23.25" thickTop="1" x14ac:dyDescent="0.2">
      <c r="B194" s="17" t="s">
        <v>17</v>
      </c>
    </row>
    <row r="196" spans="2:9" x14ac:dyDescent="0.2">
      <c r="B196" s="18"/>
      <c r="C196" s="18"/>
      <c r="D196" s="18"/>
      <c r="E196" s="18"/>
      <c r="F196" s="18"/>
      <c r="G196" s="18"/>
      <c r="H196" s="18"/>
      <c r="I196" s="18"/>
    </row>
    <row r="200" spans="2:9" ht="22.5" customHeight="1" x14ac:dyDescent="0.3">
      <c r="B200" s="1" t="s">
        <v>65</v>
      </c>
    </row>
    <row r="202" spans="2:9" x14ac:dyDescent="0.2">
      <c r="B202" s="2" t="s">
        <v>0</v>
      </c>
      <c r="C202" s="3">
        <v>7</v>
      </c>
    </row>
    <row r="203" spans="2:9" x14ac:dyDescent="0.2">
      <c r="B203" s="2"/>
      <c r="C203" s="4"/>
    </row>
    <row r="204" spans="2:9" x14ac:dyDescent="0.2">
      <c r="B204" s="5" t="s">
        <v>1</v>
      </c>
      <c r="C204" s="6">
        <v>44.18</v>
      </c>
      <c r="D204" s="101">
        <v>44.29</v>
      </c>
      <c r="E204" s="107" t="s">
        <v>67</v>
      </c>
      <c r="F204" s="107" t="s">
        <v>68</v>
      </c>
    </row>
    <row r="205" spans="2:9" x14ac:dyDescent="0.2">
      <c r="B205" s="2"/>
    </row>
    <row r="206" spans="2:9" x14ac:dyDescent="0.2">
      <c r="B206" s="7" t="s">
        <v>2</v>
      </c>
    </row>
    <row r="207" spans="2:9" x14ac:dyDescent="0.2">
      <c r="B207" t="s">
        <v>3</v>
      </c>
      <c r="E207" s="8">
        <v>1148.3399999999999</v>
      </c>
      <c r="F207" s="8">
        <v>1151.1600000000001</v>
      </c>
    </row>
    <row r="208" spans="2:9" x14ac:dyDescent="0.2">
      <c r="B208" t="s">
        <v>4</v>
      </c>
      <c r="E208" s="8">
        <f>C202*C204</f>
        <v>309.26</v>
      </c>
      <c r="F208" s="8">
        <f>C202*D204</f>
        <v>310.02999999999997</v>
      </c>
    </row>
    <row r="209" spans="2:6" x14ac:dyDescent="0.2">
      <c r="B209" t="s">
        <v>5</v>
      </c>
      <c r="E209" s="8">
        <v>527.9</v>
      </c>
      <c r="F209" s="8">
        <v>529.20000000000005</v>
      </c>
    </row>
    <row r="210" spans="2:6" x14ac:dyDescent="0.2">
      <c r="B210" t="s">
        <v>6</v>
      </c>
      <c r="E210" s="8">
        <v>310.07</v>
      </c>
      <c r="F210" s="8">
        <v>310.83</v>
      </c>
    </row>
    <row r="211" spans="2:6" x14ac:dyDescent="0.2">
      <c r="B211" t="s">
        <v>7</v>
      </c>
      <c r="E211" s="8">
        <v>408.39</v>
      </c>
      <c r="F211" s="8">
        <v>409.4</v>
      </c>
    </row>
    <row r="212" spans="2:6" x14ac:dyDescent="0.2">
      <c r="B212" t="s">
        <v>8</v>
      </c>
      <c r="E212" s="8">
        <v>22.380000000000003</v>
      </c>
      <c r="F212" s="8">
        <v>22.430000000000003</v>
      </c>
    </row>
    <row r="213" spans="2:6" x14ac:dyDescent="0.2">
      <c r="B213" t="s">
        <v>9</v>
      </c>
      <c r="E213" s="8">
        <v>371.53999999999996</v>
      </c>
      <c r="F213" s="8">
        <v>372.45</v>
      </c>
    </row>
    <row r="214" spans="2:6" ht="15" x14ac:dyDescent="0.25">
      <c r="B214" s="9"/>
      <c r="E214" s="10">
        <f>SUM(E207:E213)</f>
        <v>3097.88</v>
      </c>
      <c r="F214" s="10">
        <f>SUM(F207:F213)</f>
        <v>3105.5</v>
      </c>
    </row>
    <row r="216" spans="2:6" x14ac:dyDescent="0.2">
      <c r="B216" s="7" t="s">
        <v>10</v>
      </c>
    </row>
    <row r="217" spans="2:6" x14ac:dyDescent="0.2">
      <c r="B217" s="11" t="s">
        <v>11</v>
      </c>
      <c r="C217" s="12">
        <v>27.26</v>
      </c>
      <c r="D217" s="103">
        <v>27.32</v>
      </c>
    </row>
    <row r="218" spans="2:6" x14ac:dyDescent="0.2">
      <c r="B218" s="13"/>
    </row>
    <row r="219" spans="2:6" x14ac:dyDescent="0.2">
      <c r="B219" t="s">
        <v>3</v>
      </c>
      <c r="E219" s="8">
        <v>708.61</v>
      </c>
      <c r="F219" s="8">
        <v>710.35</v>
      </c>
    </row>
    <row r="220" spans="2:6" x14ac:dyDescent="0.2">
      <c r="B220" t="s">
        <v>4</v>
      </c>
      <c r="E220" s="8">
        <f>C202*C217</f>
        <v>190.82000000000002</v>
      </c>
      <c r="F220" s="8">
        <f>C202*D217</f>
        <v>191.24</v>
      </c>
    </row>
    <row r="221" spans="2:6" x14ac:dyDescent="0.2">
      <c r="B221" t="s">
        <v>5</v>
      </c>
      <c r="E221" s="8">
        <v>527.9</v>
      </c>
      <c r="F221" s="8">
        <v>529.20000000000005</v>
      </c>
    </row>
    <row r="222" spans="2:6" x14ac:dyDescent="0.2">
      <c r="B222" t="s">
        <v>6</v>
      </c>
      <c r="E222" s="8">
        <v>310.07</v>
      </c>
      <c r="F222" s="8">
        <v>310.83</v>
      </c>
    </row>
    <row r="223" spans="2:6" x14ac:dyDescent="0.2">
      <c r="B223" t="s">
        <v>7</v>
      </c>
      <c r="E223" s="8">
        <v>408.39</v>
      </c>
      <c r="F223" s="8">
        <v>409.4</v>
      </c>
    </row>
    <row r="224" spans="2:6" ht="15" x14ac:dyDescent="0.25">
      <c r="B224" s="9"/>
      <c r="E224" s="14">
        <f>SUM(E219:E223)</f>
        <v>2145.79</v>
      </c>
      <c r="F224" s="14">
        <f>SUM(F219:F223)</f>
        <v>2151.02</v>
      </c>
    </row>
    <row r="226" spans="2:9" x14ac:dyDescent="0.2">
      <c r="B226" s="15" t="s">
        <v>12</v>
      </c>
    </row>
    <row r="227" spans="2:9" x14ac:dyDescent="0.2">
      <c r="B227" t="s">
        <v>13</v>
      </c>
      <c r="E227" s="8">
        <v>95.43</v>
      </c>
    </row>
    <row r="228" spans="2:9" x14ac:dyDescent="0.2">
      <c r="B228" t="s">
        <v>14</v>
      </c>
      <c r="E228" s="8">
        <v>136.32999999999998</v>
      </c>
    </row>
    <row r="229" spans="2:9" x14ac:dyDescent="0.2">
      <c r="B229" t="s">
        <v>15</v>
      </c>
      <c r="E229" s="8">
        <v>2.11</v>
      </c>
    </row>
    <row r="230" spans="2:9" ht="13.5" thickBot="1" x14ac:dyDescent="0.25"/>
    <row r="231" spans="2:9" ht="16.5" thickTop="1" thickBot="1" x14ac:dyDescent="0.3">
      <c r="B231" s="5" t="s">
        <v>66</v>
      </c>
      <c r="E231" s="106">
        <f>8*E214+1*E224+4*F214+1*F224</f>
        <v>41501.85</v>
      </c>
      <c r="F231" s="113"/>
      <c r="G231" s="114"/>
      <c r="H231" s="112"/>
    </row>
    <row r="232" spans="2:9" ht="23.25" thickTop="1" x14ac:dyDescent="0.2">
      <c r="B232" s="17" t="s">
        <v>17</v>
      </c>
    </row>
    <row r="234" spans="2:9" x14ac:dyDescent="0.2">
      <c r="B234" s="18"/>
      <c r="C234" s="18"/>
      <c r="D234" s="18"/>
      <c r="E234" s="18"/>
      <c r="F234" s="18"/>
      <c r="G234" s="18"/>
      <c r="H234" s="18"/>
      <c r="I234" s="18"/>
    </row>
    <row r="236" spans="2:9" ht="22.5" customHeight="1" x14ac:dyDescent="0.3">
      <c r="B236" s="1" t="s">
        <v>63</v>
      </c>
    </row>
    <row r="238" spans="2:9" x14ac:dyDescent="0.2">
      <c r="B238" s="2" t="s">
        <v>0</v>
      </c>
      <c r="C238" s="3">
        <v>7</v>
      </c>
    </row>
    <row r="239" spans="2:9" x14ac:dyDescent="0.2">
      <c r="B239" s="2"/>
      <c r="C239" s="4"/>
    </row>
    <row r="240" spans="2:9" x14ac:dyDescent="0.2">
      <c r="B240" s="5" t="s">
        <v>1</v>
      </c>
      <c r="C240" s="6">
        <v>43.519999999999996</v>
      </c>
    </row>
    <row r="241" spans="2:5" x14ac:dyDescent="0.2">
      <c r="B241" s="2"/>
    </row>
    <row r="242" spans="2:5" x14ac:dyDescent="0.2">
      <c r="B242" s="7" t="s">
        <v>2</v>
      </c>
    </row>
    <row r="243" spans="2:5" x14ac:dyDescent="0.2">
      <c r="B243" t="s">
        <v>3</v>
      </c>
      <c r="E243" s="8">
        <v>1131.3599999999999</v>
      </c>
    </row>
    <row r="244" spans="2:5" x14ac:dyDescent="0.2">
      <c r="B244" t="s">
        <v>4</v>
      </c>
      <c r="E244" s="8">
        <f>C238*C240</f>
        <v>304.64</v>
      </c>
    </row>
    <row r="245" spans="2:5" x14ac:dyDescent="0.2">
      <c r="B245" t="s">
        <v>5</v>
      </c>
      <c r="E245" s="8">
        <v>520.09</v>
      </c>
    </row>
    <row r="246" spans="2:5" x14ac:dyDescent="0.2">
      <c r="B246" t="s">
        <v>6</v>
      </c>
      <c r="E246" s="8">
        <v>305.48</v>
      </c>
    </row>
    <row r="247" spans="2:5" x14ac:dyDescent="0.2">
      <c r="B247" t="s">
        <v>7</v>
      </c>
      <c r="E247" s="8">
        <v>402.34999999999997</v>
      </c>
    </row>
    <row r="248" spans="2:5" x14ac:dyDescent="0.2">
      <c r="B248" t="s">
        <v>8</v>
      </c>
      <c r="E248" s="8">
        <v>22.040000000000003</v>
      </c>
    </row>
    <row r="249" spans="2:5" x14ac:dyDescent="0.2">
      <c r="B249" t="s">
        <v>9</v>
      </c>
      <c r="E249" s="8">
        <v>366.03999999999996</v>
      </c>
    </row>
    <row r="250" spans="2:5" ht="15" x14ac:dyDescent="0.25">
      <c r="B250" s="9"/>
      <c r="E250" s="10">
        <f>SUM(E243:E249)</f>
        <v>3052</v>
      </c>
    </row>
    <row r="252" spans="2:5" x14ac:dyDescent="0.2">
      <c r="B252" s="7" t="s">
        <v>10</v>
      </c>
    </row>
    <row r="253" spans="2:5" x14ac:dyDescent="0.2">
      <c r="B253" s="11" t="s">
        <v>11</v>
      </c>
      <c r="C253" s="12">
        <v>26.85</v>
      </c>
    </row>
    <row r="254" spans="2:5" x14ac:dyDescent="0.2">
      <c r="B254" s="13"/>
    </row>
    <row r="255" spans="2:5" x14ac:dyDescent="0.2">
      <c r="B255" t="s">
        <v>3</v>
      </c>
      <c r="E255" s="8">
        <v>698.13</v>
      </c>
    </row>
    <row r="256" spans="2:5" x14ac:dyDescent="0.2">
      <c r="B256" t="s">
        <v>4</v>
      </c>
      <c r="E256" s="8">
        <f>C238*C253</f>
        <v>187.95000000000002</v>
      </c>
    </row>
    <row r="257" spans="2:9" x14ac:dyDescent="0.2">
      <c r="B257" t="s">
        <v>5</v>
      </c>
      <c r="E257" s="8">
        <v>520.09</v>
      </c>
    </row>
    <row r="258" spans="2:9" x14ac:dyDescent="0.2">
      <c r="B258" t="s">
        <v>6</v>
      </c>
      <c r="E258" s="8">
        <v>305.48</v>
      </c>
    </row>
    <row r="259" spans="2:9" x14ac:dyDescent="0.2">
      <c r="B259" t="s">
        <v>7</v>
      </c>
      <c r="E259" s="8">
        <v>402.34999999999997</v>
      </c>
    </row>
    <row r="260" spans="2:9" ht="15" x14ac:dyDescent="0.25">
      <c r="B260" s="9"/>
      <c r="E260" s="14">
        <f>SUM(E255:E259)</f>
        <v>2114</v>
      </c>
    </row>
    <row r="262" spans="2:9" x14ac:dyDescent="0.2">
      <c r="B262" s="15" t="s">
        <v>12</v>
      </c>
    </row>
    <row r="263" spans="2:9" x14ac:dyDescent="0.2">
      <c r="B263" t="s">
        <v>13</v>
      </c>
      <c r="E263" s="8">
        <v>94.01</v>
      </c>
    </row>
    <row r="264" spans="2:9" x14ac:dyDescent="0.2">
      <c r="B264" t="s">
        <v>14</v>
      </c>
      <c r="E264" s="8">
        <v>134.31</v>
      </c>
    </row>
    <row r="265" spans="2:9" x14ac:dyDescent="0.2">
      <c r="B265" t="s">
        <v>15</v>
      </c>
      <c r="E265" s="8">
        <v>2.08</v>
      </c>
    </row>
    <row r="266" spans="2:9" ht="13.5" thickBot="1" x14ac:dyDescent="0.25"/>
    <row r="267" spans="2:9" ht="16.5" thickTop="1" thickBot="1" x14ac:dyDescent="0.3">
      <c r="B267" s="5" t="s">
        <v>64</v>
      </c>
      <c r="E267" s="16">
        <f>12*E250+2*E260</f>
        <v>40852</v>
      </c>
    </row>
    <row r="268" spans="2:9" ht="23.25" thickTop="1" x14ac:dyDescent="0.2">
      <c r="B268" s="17" t="s">
        <v>17</v>
      </c>
    </row>
    <row r="270" spans="2:9" x14ac:dyDescent="0.2">
      <c r="B270" s="18"/>
      <c r="C270" s="18"/>
      <c r="D270" s="18"/>
      <c r="E270" s="18"/>
      <c r="F270" s="18"/>
      <c r="G270" s="18"/>
      <c r="H270" s="18"/>
      <c r="I270" s="18"/>
    </row>
    <row r="272" spans="2:9" ht="22.5" customHeight="1" x14ac:dyDescent="0.3">
      <c r="B272" s="1" t="s">
        <v>59</v>
      </c>
      <c r="C272" s="100"/>
    </row>
    <row r="274" spans="2:5" x14ac:dyDescent="0.2">
      <c r="B274" s="2" t="s">
        <v>0</v>
      </c>
      <c r="C274" s="3">
        <v>7</v>
      </c>
    </row>
    <row r="275" spans="2:5" x14ac:dyDescent="0.2">
      <c r="B275" s="2"/>
      <c r="C275" s="4"/>
    </row>
    <row r="276" spans="2:5" x14ac:dyDescent="0.2">
      <c r="B276" s="5" t="s">
        <v>1</v>
      </c>
      <c r="C276" s="6">
        <v>43.08</v>
      </c>
    </row>
    <row r="277" spans="2:5" x14ac:dyDescent="0.2">
      <c r="B277" s="2"/>
    </row>
    <row r="278" spans="2:5" x14ac:dyDescent="0.2">
      <c r="B278" s="7" t="s">
        <v>2</v>
      </c>
    </row>
    <row r="279" spans="2:5" x14ac:dyDescent="0.2">
      <c r="B279" t="s">
        <v>3</v>
      </c>
      <c r="E279" s="8">
        <v>1120.1500000000001</v>
      </c>
    </row>
    <row r="280" spans="2:5" x14ac:dyDescent="0.2">
      <c r="B280" t="s">
        <v>4</v>
      </c>
      <c r="E280" s="8">
        <f>C274*C276</f>
        <v>301.56</v>
      </c>
    </row>
    <row r="281" spans="2:5" x14ac:dyDescent="0.2">
      <c r="B281" t="s">
        <v>5</v>
      </c>
      <c r="E281" s="8">
        <v>514.93999999999994</v>
      </c>
    </row>
    <row r="282" spans="2:5" x14ac:dyDescent="0.2">
      <c r="B282" t="s">
        <v>6</v>
      </c>
      <c r="E282" s="8">
        <v>302.45</v>
      </c>
    </row>
    <row r="283" spans="2:5" x14ac:dyDescent="0.2">
      <c r="B283" t="s">
        <v>7</v>
      </c>
      <c r="E283" s="8">
        <v>398.36</v>
      </c>
    </row>
    <row r="284" spans="2:5" x14ac:dyDescent="0.2">
      <c r="B284" t="s">
        <v>8</v>
      </c>
      <c r="E284" s="8">
        <v>21.82</v>
      </c>
    </row>
    <row r="285" spans="2:5" x14ac:dyDescent="0.2">
      <c r="B285" t="s">
        <v>9</v>
      </c>
      <c r="E285" s="8">
        <v>362.40999999999997</v>
      </c>
    </row>
    <row r="286" spans="2:5" ht="15" x14ac:dyDescent="0.25">
      <c r="B286" s="9"/>
      <c r="E286" s="10">
        <f>SUM(E279:E285)</f>
        <v>3021.69</v>
      </c>
    </row>
    <row r="288" spans="2:5" x14ac:dyDescent="0.2">
      <c r="B288" s="7" t="s">
        <v>10</v>
      </c>
    </row>
    <row r="289" spans="2:5" x14ac:dyDescent="0.2">
      <c r="B289" s="11" t="s">
        <v>11</v>
      </c>
      <c r="C289" s="12">
        <v>26.580000000000002</v>
      </c>
    </row>
    <row r="291" spans="2:5" x14ac:dyDescent="0.2">
      <c r="B291" t="s">
        <v>3</v>
      </c>
      <c r="E291" s="8">
        <v>691.21</v>
      </c>
    </row>
    <row r="292" spans="2:5" x14ac:dyDescent="0.2">
      <c r="B292" t="s">
        <v>4</v>
      </c>
      <c r="E292" s="8">
        <f>C274*C289</f>
        <v>186.06</v>
      </c>
    </row>
    <row r="293" spans="2:5" x14ac:dyDescent="0.2">
      <c r="B293" t="s">
        <v>5</v>
      </c>
      <c r="E293" s="8">
        <v>514.93999999999994</v>
      </c>
    </row>
    <row r="294" spans="2:5" x14ac:dyDescent="0.2">
      <c r="B294" t="s">
        <v>6</v>
      </c>
      <c r="E294" s="8">
        <v>302.45</v>
      </c>
    </row>
    <row r="295" spans="2:5" x14ac:dyDescent="0.2">
      <c r="B295" t="s">
        <v>7</v>
      </c>
      <c r="E295" s="8">
        <v>398.36</v>
      </c>
    </row>
    <row r="296" spans="2:5" ht="15" x14ac:dyDescent="0.25">
      <c r="B296" s="9"/>
      <c r="E296" s="14">
        <f>SUM(E291:E295)</f>
        <v>2093.02</v>
      </c>
    </row>
    <row r="298" spans="2:5" x14ac:dyDescent="0.2">
      <c r="B298" s="15" t="s">
        <v>12</v>
      </c>
    </row>
    <row r="299" spans="2:5" x14ac:dyDescent="0.2">
      <c r="B299" t="s">
        <v>13</v>
      </c>
      <c r="E299" s="8">
        <v>93.070000000000007</v>
      </c>
    </row>
    <row r="300" spans="2:5" x14ac:dyDescent="0.2">
      <c r="B300" t="s">
        <v>14</v>
      </c>
      <c r="E300" s="8">
        <v>132.97999999999999</v>
      </c>
    </row>
    <row r="301" spans="2:5" x14ac:dyDescent="0.2">
      <c r="B301" t="s">
        <v>15</v>
      </c>
      <c r="E301" s="8">
        <v>2.0699999999999998</v>
      </c>
    </row>
    <row r="302" spans="2:5" ht="13.5" thickBot="1" x14ac:dyDescent="0.25"/>
    <row r="303" spans="2:5" ht="16.5" thickTop="1" thickBot="1" x14ac:dyDescent="0.3">
      <c r="B303" s="5" t="s">
        <v>61</v>
      </c>
      <c r="E303" s="16">
        <f>12*E286+2*E296</f>
        <v>40446.32</v>
      </c>
    </row>
    <row r="304" spans="2:5" ht="23.25" thickTop="1" x14ac:dyDescent="0.2">
      <c r="B304" s="17" t="s">
        <v>17</v>
      </c>
    </row>
    <row r="306" spans="2:9" x14ac:dyDescent="0.2">
      <c r="B306" s="18"/>
      <c r="C306" s="18"/>
      <c r="D306" s="18"/>
      <c r="E306" s="18"/>
      <c r="F306" s="18"/>
      <c r="G306" s="18"/>
      <c r="H306" s="18"/>
      <c r="I306" s="18"/>
    </row>
    <row r="308" spans="2:9" ht="22.5" customHeight="1" x14ac:dyDescent="0.3">
      <c r="B308" s="1" t="s">
        <v>60</v>
      </c>
      <c r="C308" s="99"/>
    </row>
    <row r="310" spans="2:9" x14ac:dyDescent="0.2">
      <c r="B310" s="2" t="s">
        <v>0</v>
      </c>
      <c r="C310" s="3">
        <v>6</v>
      </c>
    </row>
    <row r="311" spans="2:9" x14ac:dyDescent="0.2">
      <c r="B311" s="2"/>
      <c r="C311" s="4"/>
    </row>
    <row r="312" spans="2:9" x14ac:dyDescent="0.2">
      <c r="B312" s="5" t="s">
        <v>1</v>
      </c>
      <c r="C312" s="6">
        <v>42.65</v>
      </c>
    </row>
    <row r="313" spans="2:9" x14ac:dyDescent="0.2">
      <c r="B313" s="2"/>
    </row>
    <row r="314" spans="2:9" x14ac:dyDescent="0.2">
      <c r="B314" s="7" t="s">
        <v>2</v>
      </c>
    </row>
    <row r="315" spans="2:9" x14ac:dyDescent="0.2">
      <c r="B315" t="s">
        <v>3</v>
      </c>
      <c r="E315" s="8">
        <v>1109.05</v>
      </c>
    </row>
    <row r="316" spans="2:9" x14ac:dyDescent="0.2">
      <c r="B316" t="s">
        <v>4</v>
      </c>
      <c r="E316" s="8">
        <f>C310*C312</f>
        <v>255.89999999999998</v>
      </c>
    </row>
    <row r="317" spans="2:9" x14ac:dyDescent="0.2">
      <c r="B317" t="s">
        <v>5</v>
      </c>
      <c r="E317" s="8">
        <v>509.84</v>
      </c>
    </row>
    <row r="318" spans="2:9" x14ac:dyDescent="0.2">
      <c r="B318" t="s">
        <v>6</v>
      </c>
      <c r="E318" s="8">
        <v>299.45</v>
      </c>
    </row>
    <row r="319" spans="2:9" x14ac:dyDescent="0.2">
      <c r="B319" t="s">
        <v>7</v>
      </c>
      <c r="E319" s="8">
        <v>394.41</v>
      </c>
    </row>
    <row r="320" spans="2:9" x14ac:dyDescent="0.2">
      <c r="B320" t="s">
        <v>8</v>
      </c>
      <c r="E320" s="8">
        <v>21.6</v>
      </c>
    </row>
    <row r="321" spans="2:5" x14ac:dyDescent="0.2">
      <c r="B321" t="s">
        <v>9</v>
      </c>
      <c r="E321" s="8">
        <v>358.82</v>
      </c>
    </row>
    <row r="322" spans="2:5" ht="15" x14ac:dyDescent="0.25">
      <c r="B322" s="9"/>
      <c r="E322" s="10">
        <f>SUM(E315:E321)</f>
        <v>2949.0699999999997</v>
      </c>
    </row>
    <row r="324" spans="2:5" x14ac:dyDescent="0.2">
      <c r="B324" s="7" t="s">
        <v>10</v>
      </c>
    </row>
    <row r="325" spans="2:5" x14ac:dyDescent="0.2">
      <c r="B325" s="11" t="s">
        <v>11</v>
      </c>
      <c r="C325" s="12">
        <v>26.31</v>
      </c>
    </row>
    <row r="327" spans="2:5" x14ac:dyDescent="0.2">
      <c r="B327" t="s">
        <v>3</v>
      </c>
      <c r="E327" s="8">
        <v>684.36</v>
      </c>
    </row>
    <row r="328" spans="2:5" x14ac:dyDescent="0.2">
      <c r="B328" t="s">
        <v>4</v>
      </c>
      <c r="E328" s="8">
        <f>C310*C325</f>
        <v>157.85999999999999</v>
      </c>
    </row>
    <row r="329" spans="2:5" x14ac:dyDescent="0.2">
      <c r="B329" t="s">
        <v>5</v>
      </c>
      <c r="E329" s="8">
        <v>509.84</v>
      </c>
    </row>
    <row r="330" spans="2:5" x14ac:dyDescent="0.2">
      <c r="B330" t="s">
        <v>6</v>
      </c>
      <c r="E330" s="8">
        <v>299.45</v>
      </c>
    </row>
    <row r="331" spans="2:5" x14ac:dyDescent="0.2">
      <c r="B331" t="s">
        <v>7</v>
      </c>
      <c r="E331" s="8">
        <v>394.41</v>
      </c>
    </row>
    <row r="332" spans="2:5" ht="15" x14ac:dyDescent="0.25">
      <c r="B332" s="9"/>
      <c r="E332" s="14">
        <f>SUM(E327:E331)</f>
        <v>2045.92</v>
      </c>
    </row>
    <row r="334" spans="2:5" x14ac:dyDescent="0.2">
      <c r="B334" s="15" t="s">
        <v>12</v>
      </c>
    </row>
    <row r="335" spans="2:5" x14ac:dyDescent="0.2">
      <c r="B335" t="s">
        <v>13</v>
      </c>
      <c r="E335" s="8">
        <v>92.14</v>
      </c>
    </row>
    <row r="336" spans="2:5" x14ac:dyDescent="0.2">
      <c r="B336" t="s">
        <v>14</v>
      </c>
      <c r="E336" s="8">
        <v>131.66</v>
      </c>
    </row>
    <row r="337" spans="2:9" x14ac:dyDescent="0.2">
      <c r="B337" t="s">
        <v>15</v>
      </c>
      <c r="E337" s="8">
        <v>2.16</v>
      </c>
    </row>
    <row r="338" spans="2:9" ht="13.5" thickBot="1" x14ac:dyDescent="0.25"/>
    <row r="339" spans="2:9" ht="16.5" thickTop="1" thickBot="1" x14ac:dyDescent="0.3">
      <c r="B339" s="5" t="s">
        <v>62</v>
      </c>
      <c r="E339" s="16">
        <f>12*E322+2*E332</f>
        <v>39480.679999999993</v>
      </c>
    </row>
    <row r="340" spans="2:9" ht="23.25" thickTop="1" x14ac:dyDescent="0.2">
      <c r="B340" s="17" t="s">
        <v>17</v>
      </c>
    </row>
    <row r="342" spans="2:9" x14ac:dyDescent="0.2">
      <c r="B342" s="18"/>
      <c r="C342" s="18"/>
      <c r="D342" s="18"/>
      <c r="E342" s="18"/>
      <c r="F342" s="18"/>
      <c r="G342" s="18"/>
      <c r="H342" s="18"/>
      <c r="I342" s="18"/>
    </row>
    <row r="344" spans="2:9" ht="20.25" x14ac:dyDescent="0.3">
      <c r="B344" s="1" t="s">
        <v>18</v>
      </c>
    </row>
    <row r="346" spans="2:9" x14ac:dyDescent="0.2">
      <c r="B346" s="2" t="s">
        <v>0</v>
      </c>
      <c r="C346" s="19">
        <v>5</v>
      </c>
    </row>
    <row r="347" spans="2:9" x14ac:dyDescent="0.2">
      <c r="B347" s="2"/>
      <c r="C347" s="4"/>
    </row>
    <row r="348" spans="2:9" x14ac:dyDescent="0.2">
      <c r="B348" s="5" t="s">
        <v>19</v>
      </c>
      <c r="C348" s="6">
        <v>42.65</v>
      </c>
    </row>
    <row r="350" spans="2:9" x14ac:dyDescent="0.2">
      <c r="B350" s="20" t="s">
        <v>2</v>
      </c>
      <c r="C350" s="13"/>
      <c r="D350" s="13"/>
      <c r="E350" s="21" t="s">
        <v>18</v>
      </c>
      <c r="F350" s="22"/>
      <c r="G350" s="13"/>
      <c r="H350" s="22"/>
      <c r="I350" s="22"/>
    </row>
    <row r="351" spans="2:9" x14ac:dyDescent="0.2">
      <c r="B351" t="s">
        <v>3</v>
      </c>
      <c r="E351" s="23">
        <v>1109.05</v>
      </c>
      <c r="F351" s="8"/>
      <c r="G351" s="24"/>
      <c r="H351" s="25"/>
      <c r="I351" s="26"/>
    </row>
    <row r="352" spans="2:9" x14ac:dyDescent="0.2">
      <c r="B352" t="s">
        <v>4</v>
      </c>
      <c r="E352" s="23">
        <f>C346*C348</f>
        <v>213.25</v>
      </c>
      <c r="F352" s="8"/>
      <c r="G352" s="24"/>
      <c r="H352" s="25"/>
      <c r="I352" s="26"/>
    </row>
    <row r="353" spans="2:9" x14ac:dyDescent="0.2">
      <c r="B353" t="s">
        <v>5</v>
      </c>
      <c r="E353" s="23">
        <v>509.84</v>
      </c>
      <c r="F353" s="8"/>
      <c r="G353" s="24"/>
      <c r="H353" s="25"/>
      <c r="I353" s="26"/>
    </row>
    <row r="354" spans="2:9" x14ac:dyDescent="0.2">
      <c r="B354" t="s">
        <v>6</v>
      </c>
      <c r="E354" s="23">
        <v>299.45</v>
      </c>
      <c r="F354" s="8"/>
      <c r="G354" s="24"/>
      <c r="H354" s="25"/>
      <c r="I354" s="26"/>
    </row>
    <row r="355" spans="2:9" x14ac:dyDescent="0.2">
      <c r="B355" t="s">
        <v>7</v>
      </c>
      <c r="E355" s="23">
        <v>394.41</v>
      </c>
      <c r="F355" s="8"/>
      <c r="G355" s="24"/>
      <c r="H355" s="25"/>
      <c r="I355" s="26"/>
    </row>
    <row r="356" spans="2:9" x14ac:dyDescent="0.2">
      <c r="B356" t="s">
        <v>8</v>
      </c>
      <c r="E356" s="23">
        <v>21.6</v>
      </c>
      <c r="F356" s="8"/>
      <c r="G356" s="24"/>
      <c r="H356" s="25"/>
      <c r="I356" s="26"/>
    </row>
    <row r="357" spans="2:9" x14ac:dyDescent="0.2">
      <c r="B357" t="s">
        <v>9</v>
      </c>
      <c r="E357" s="23">
        <v>358.82</v>
      </c>
      <c r="F357" s="8"/>
      <c r="G357" s="24"/>
      <c r="H357" s="25"/>
      <c r="I357" s="26"/>
    </row>
    <row r="358" spans="2:9" ht="15" x14ac:dyDescent="0.25">
      <c r="B358" s="9"/>
      <c r="C358" s="9"/>
      <c r="D358" s="9"/>
      <c r="E358" s="27">
        <f>SUM(E351:E357)</f>
        <v>2906.4199999999996</v>
      </c>
      <c r="F358" s="28"/>
      <c r="G358" s="29"/>
      <c r="H358" s="30"/>
      <c r="I358" s="30"/>
    </row>
    <row r="360" spans="2:9" x14ac:dyDescent="0.2">
      <c r="B360" s="5" t="s">
        <v>20</v>
      </c>
      <c r="C360" s="6">
        <v>26.31</v>
      </c>
      <c r="D360" s="5"/>
      <c r="E360" s="5" t="s">
        <v>21</v>
      </c>
      <c r="F360" s="6">
        <v>684.36</v>
      </c>
    </row>
    <row r="362" spans="2:9" x14ac:dyDescent="0.2">
      <c r="B362" s="31" t="s">
        <v>10</v>
      </c>
      <c r="D362" s="13"/>
      <c r="E362" s="32" t="s">
        <v>22</v>
      </c>
      <c r="F362" s="22" t="s">
        <v>23</v>
      </c>
      <c r="G362" s="22"/>
      <c r="H362" s="22"/>
      <c r="I362" s="22"/>
    </row>
    <row r="363" spans="2:9" x14ac:dyDescent="0.2">
      <c r="B363" t="s">
        <v>3</v>
      </c>
      <c r="E363" s="8">
        <v>684.36</v>
      </c>
      <c r="F363" s="33">
        <v>0</v>
      </c>
      <c r="H363" s="25"/>
      <c r="I363" s="26"/>
    </row>
    <row r="364" spans="2:9" x14ac:dyDescent="0.2">
      <c r="B364" t="s">
        <v>4</v>
      </c>
      <c r="E364" s="8">
        <f>C346*C360</f>
        <v>131.54999999999998</v>
      </c>
      <c r="F364" s="33">
        <v>0</v>
      </c>
      <c r="H364" s="25"/>
      <c r="I364" s="26"/>
    </row>
    <row r="365" spans="2:9" x14ac:dyDescent="0.2">
      <c r="B365" t="s">
        <v>5</v>
      </c>
      <c r="E365" s="8">
        <v>509.84</v>
      </c>
      <c r="F365" s="33">
        <v>0</v>
      </c>
      <c r="H365" s="25"/>
      <c r="I365" s="26"/>
    </row>
    <row r="366" spans="2:9" x14ac:dyDescent="0.2">
      <c r="B366" t="s">
        <v>6</v>
      </c>
      <c r="E366" s="8">
        <v>299.45</v>
      </c>
      <c r="F366" s="33">
        <v>0</v>
      </c>
      <c r="H366" s="25"/>
      <c r="I366" s="26"/>
    </row>
    <row r="367" spans="2:9" x14ac:dyDescent="0.2">
      <c r="B367" t="s">
        <v>7</v>
      </c>
      <c r="E367" s="8">
        <v>394.41</v>
      </c>
      <c r="F367" s="33">
        <v>0</v>
      </c>
      <c r="H367" s="25"/>
      <c r="I367" s="26"/>
    </row>
    <row r="368" spans="2:9" ht="15" x14ac:dyDescent="0.25">
      <c r="B368" s="9"/>
      <c r="C368" s="9"/>
      <c r="D368" s="9"/>
      <c r="E368" s="28">
        <f>SUM(E363:E367)</f>
        <v>2019.6100000000001</v>
      </c>
      <c r="F368" s="34">
        <f>SUM(F363:F367)</f>
        <v>0</v>
      </c>
      <c r="G368" s="9"/>
      <c r="H368" s="9"/>
      <c r="I368" s="30"/>
    </row>
    <row r="370" spans="2:11" x14ac:dyDescent="0.2">
      <c r="B370" s="15" t="s">
        <v>12</v>
      </c>
      <c r="D370" s="13"/>
      <c r="E370" s="32" t="s">
        <v>18</v>
      </c>
      <c r="F370" s="22"/>
      <c r="G370" s="22"/>
      <c r="H370" s="22"/>
      <c r="I370" s="22"/>
    </row>
    <row r="371" spans="2:11" x14ac:dyDescent="0.2">
      <c r="B371" t="s">
        <v>13</v>
      </c>
      <c r="E371" s="23">
        <v>92.14</v>
      </c>
      <c r="F371" s="8"/>
      <c r="G371" s="36"/>
      <c r="H371" s="25"/>
      <c r="I371" s="26"/>
    </row>
    <row r="372" spans="2:11" x14ac:dyDescent="0.2">
      <c r="B372" t="s">
        <v>14</v>
      </c>
      <c r="E372" s="23">
        <v>131.66</v>
      </c>
      <c r="F372" s="8"/>
      <c r="G372" s="36"/>
      <c r="H372" s="25"/>
      <c r="I372" s="26"/>
    </row>
    <row r="373" spans="2:11" x14ac:dyDescent="0.2">
      <c r="B373" t="s">
        <v>15</v>
      </c>
      <c r="E373" s="23">
        <v>2.16</v>
      </c>
      <c r="F373" s="8"/>
      <c r="G373" s="36"/>
      <c r="H373" s="25"/>
      <c r="I373" s="26"/>
    </row>
    <row r="374" spans="2:11" ht="13.5" thickBot="1" x14ac:dyDescent="0.25"/>
    <row r="375" spans="2:11" ht="14.25" thickTop="1" thickBot="1" x14ac:dyDescent="0.25">
      <c r="B375" s="5" t="s">
        <v>24</v>
      </c>
      <c r="E375" s="74">
        <f>12*E358+2*E368</f>
        <v>38916.259999999995</v>
      </c>
    </row>
    <row r="376" spans="2:11" ht="24" thickTop="1" thickBot="1" x14ac:dyDescent="0.25">
      <c r="B376" s="37" t="s">
        <v>17</v>
      </c>
      <c r="E376" s="38"/>
    </row>
    <row r="377" spans="2:11" ht="13.5" thickTop="1" x14ac:dyDescent="0.2">
      <c r="E377" s="38"/>
      <c r="F377" s="39" t="s">
        <v>25</v>
      </c>
      <c r="G377" s="40">
        <f>E380/E375</f>
        <v>0.94810369752900203</v>
      </c>
      <c r="H377" s="41" t="s">
        <v>26</v>
      </c>
    </row>
    <row r="378" spans="2:11" ht="13.5" thickBot="1" x14ac:dyDescent="0.25">
      <c r="E378" s="38"/>
      <c r="F378" s="42">
        <f>E375-E380</f>
        <v>2019.6100000000006</v>
      </c>
      <c r="G378" s="43"/>
      <c r="H378" s="44">
        <f>1-G377</f>
        <v>5.1896302470997968E-2</v>
      </c>
    </row>
    <row r="379" spans="2:11" ht="14.25" thickTop="1" thickBot="1" x14ac:dyDescent="0.25">
      <c r="E379" s="38"/>
    </row>
    <row r="380" spans="2:11" ht="14.25" thickTop="1" thickBot="1" x14ac:dyDescent="0.25">
      <c r="B380" s="11" t="s">
        <v>27</v>
      </c>
      <c r="C380" s="11"/>
      <c r="D380" s="11"/>
      <c r="E380" s="75">
        <f>12*E358+E368</f>
        <v>36896.649999999994</v>
      </c>
      <c r="K380" s="36"/>
    </row>
    <row r="381" spans="2:11" ht="23.25" thickTop="1" x14ac:dyDescent="0.2">
      <c r="B381" s="37" t="s">
        <v>17</v>
      </c>
    </row>
    <row r="382" spans="2:11" x14ac:dyDescent="0.2">
      <c r="G382">
        <f>E383/C383</f>
        <v>0.88489678436040176</v>
      </c>
      <c r="K382" s="46"/>
    </row>
    <row r="383" spans="2:11" hidden="1" x14ac:dyDescent="0.2">
      <c r="C383" s="26">
        <f>E375/1568</f>
        <v>24.819043367346936</v>
      </c>
      <c r="D383" s="26">
        <f>E375/1680</f>
        <v>23.164440476190475</v>
      </c>
      <c r="E383" s="26">
        <f>E380/1680</f>
        <v>21.962291666666662</v>
      </c>
      <c r="F383">
        <f>E380/E473</f>
        <v>0.88330864313389001</v>
      </c>
      <c r="G383">
        <f>D383/C383</f>
        <v>0.93333333333333335</v>
      </c>
      <c r="K383" s="46"/>
    </row>
    <row r="384" spans="2:11" ht="13.5" thickBot="1" x14ac:dyDescent="0.25">
      <c r="C384" s="26"/>
      <c r="D384" s="26"/>
      <c r="E384" s="26"/>
      <c r="K384" s="46"/>
    </row>
    <row r="385" spans="2:11" ht="15.75" thickTop="1" x14ac:dyDescent="0.25">
      <c r="B385" s="47" t="s">
        <v>28</v>
      </c>
      <c r="C385" s="48" t="s">
        <v>29</v>
      </c>
      <c r="D385" s="49" t="s">
        <v>30</v>
      </c>
      <c r="E385" s="50"/>
      <c r="F385" s="50"/>
      <c r="G385" s="51"/>
      <c r="H385" s="52">
        <f>1-G383</f>
        <v>6.6666666666666652E-2</v>
      </c>
      <c r="K385" s="46"/>
    </row>
    <row r="386" spans="2:11" ht="15" x14ac:dyDescent="0.25">
      <c r="B386" s="47" t="s">
        <v>31</v>
      </c>
      <c r="C386" s="53"/>
      <c r="D386" s="54"/>
      <c r="E386" s="54"/>
      <c r="F386" s="54"/>
      <c r="G386" s="54"/>
      <c r="H386" s="55"/>
      <c r="K386" s="46"/>
    </row>
    <row r="387" spans="2:11" ht="15.75" thickBot="1" x14ac:dyDescent="0.3">
      <c r="B387" s="47" t="s">
        <v>32</v>
      </c>
      <c r="C387" s="56" t="s">
        <v>33</v>
      </c>
      <c r="D387" s="57" t="s">
        <v>34</v>
      </c>
      <c r="E387" s="58"/>
      <c r="F387" s="58"/>
      <c r="G387" s="59"/>
      <c r="H387" s="60">
        <f>1-G382</f>
        <v>0.11510321563959824</v>
      </c>
      <c r="K387" s="46"/>
    </row>
    <row r="388" spans="2:11" ht="13.5" thickTop="1" x14ac:dyDescent="0.2"/>
    <row r="389" spans="2:11" ht="13.5" thickBot="1" x14ac:dyDescent="0.25"/>
    <row r="390" spans="2:11" s="65" customFormat="1" ht="21" thickTop="1" thickBot="1" x14ac:dyDescent="0.35">
      <c r="B390" s="61" t="s">
        <v>35</v>
      </c>
      <c r="C390" s="62"/>
      <c r="D390" s="62"/>
      <c r="E390" s="62"/>
      <c r="F390" s="63">
        <f>E473-E380</f>
        <v>4874.3100000000049</v>
      </c>
      <c r="G390" s="62"/>
      <c r="H390" s="64">
        <f>1-F383</f>
        <v>0.11669135686610999</v>
      </c>
    </row>
    <row r="391" spans="2:11" ht="13.5" thickTop="1" x14ac:dyDescent="0.2"/>
    <row r="392" spans="2:11" x14ac:dyDescent="0.2">
      <c r="B392" s="18"/>
      <c r="C392" s="18"/>
      <c r="D392" s="18"/>
      <c r="E392" s="18"/>
      <c r="F392" s="18"/>
      <c r="G392" s="18"/>
      <c r="H392" s="18"/>
      <c r="I392" s="18"/>
    </row>
    <row r="394" spans="2:11" ht="22.5" customHeight="1" x14ac:dyDescent="0.3">
      <c r="B394" s="1" t="s">
        <v>36</v>
      </c>
    </row>
    <row r="396" spans="2:11" x14ac:dyDescent="0.2">
      <c r="B396" s="2" t="s">
        <v>0</v>
      </c>
      <c r="C396" s="3">
        <v>5</v>
      </c>
    </row>
    <row r="397" spans="2:11" x14ac:dyDescent="0.2">
      <c r="B397" s="2"/>
      <c r="C397" s="4"/>
    </row>
    <row r="398" spans="2:11" x14ac:dyDescent="0.2">
      <c r="B398" s="5" t="s">
        <v>1</v>
      </c>
      <c r="C398" s="6">
        <v>42.65</v>
      </c>
    </row>
    <row r="399" spans="2:11" x14ac:dyDescent="0.2">
      <c r="B399" s="2"/>
    </row>
    <row r="400" spans="2:11" x14ac:dyDescent="0.2">
      <c r="B400" s="7" t="s">
        <v>2</v>
      </c>
    </row>
    <row r="401" spans="2:5" x14ac:dyDescent="0.2">
      <c r="B401" t="s">
        <v>3</v>
      </c>
      <c r="E401" s="8">
        <v>1109.05</v>
      </c>
    </row>
    <row r="402" spans="2:5" x14ac:dyDescent="0.2">
      <c r="B402" t="s">
        <v>4</v>
      </c>
      <c r="E402" s="8">
        <f>C396*C398</f>
        <v>213.25</v>
      </c>
    </row>
    <row r="403" spans="2:5" x14ac:dyDescent="0.2">
      <c r="B403" t="s">
        <v>5</v>
      </c>
      <c r="E403" s="8">
        <v>509.84</v>
      </c>
    </row>
    <row r="404" spans="2:5" x14ac:dyDescent="0.2">
      <c r="B404" t="s">
        <v>6</v>
      </c>
      <c r="E404" s="8">
        <v>299.45</v>
      </c>
    </row>
    <row r="405" spans="2:5" x14ac:dyDescent="0.2">
      <c r="B405" t="s">
        <v>7</v>
      </c>
      <c r="E405" s="8">
        <v>394.41</v>
      </c>
    </row>
    <row r="406" spans="2:5" x14ac:dyDescent="0.2">
      <c r="B406" t="s">
        <v>8</v>
      </c>
      <c r="E406" s="8">
        <v>21.6</v>
      </c>
    </row>
    <row r="407" spans="2:5" x14ac:dyDescent="0.2">
      <c r="B407" t="s">
        <v>9</v>
      </c>
      <c r="E407" s="8">
        <v>358.82</v>
      </c>
    </row>
    <row r="408" spans="2:5" ht="15" x14ac:dyDescent="0.25">
      <c r="B408" s="9"/>
      <c r="E408" s="10">
        <f>SUM(E401:E407)</f>
        <v>2906.4199999999996</v>
      </c>
    </row>
    <row r="410" spans="2:5" x14ac:dyDescent="0.2">
      <c r="B410" s="7" t="s">
        <v>10</v>
      </c>
    </row>
    <row r="411" spans="2:5" x14ac:dyDescent="0.2">
      <c r="B411" s="11" t="s">
        <v>11</v>
      </c>
      <c r="C411" s="12">
        <v>26.31</v>
      </c>
    </row>
    <row r="413" spans="2:5" x14ac:dyDescent="0.2">
      <c r="B413" t="s">
        <v>3</v>
      </c>
      <c r="E413" s="8">
        <v>684.36</v>
      </c>
    </row>
    <row r="414" spans="2:5" x14ac:dyDescent="0.2">
      <c r="B414" t="s">
        <v>4</v>
      </c>
      <c r="E414" s="8">
        <f>C396*C411</f>
        <v>131.54999999999998</v>
      </c>
    </row>
    <row r="415" spans="2:5" x14ac:dyDescent="0.2">
      <c r="B415" t="s">
        <v>5</v>
      </c>
      <c r="E415" s="8">
        <v>509.84</v>
      </c>
    </row>
    <row r="416" spans="2:5" x14ac:dyDescent="0.2">
      <c r="B416" t="s">
        <v>6</v>
      </c>
      <c r="E416" s="8">
        <v>299.45</v>
      </c>
    </row>
    <row r="417" spans="2:5" x14ac:dyDescent="0.2">
      <c r="B417" t="s">
        <v>7</v>
      </c>
      <c r="E417" s="8">
        <v>394.41</v>
      </c>
    </row>
    <row r="418" spans="2:5" ht="15" x14ac:dyDescent="0.25">
      <c r="B418" s="9"/>
      <c r="E418" s="14">
        <f>SUM(E413:E417)</f>
        <v>2019.6100000000001</v>
      </c>
    </row>
    <row r="420" spans="2:5" x14ac:dyDescent="0.2">
      <c r="B420" s="15" t="s">
        <v>12</v>
      </c>
    </row>
    <row r="421" spans="2:5" x14ac:dyDescent="0.2">
      <c r="B421" t="s">
        <v>13</v>
      </c>
      <c r="E421" s="8">
        <v>92.14</v>
      </c>
    </row>
    <row r="422" spans="2:5" x14ac:dyDescent="0.2">
      <c r="B422" t="s">
        <v>14</v>
      </c>
      <c r="E422" s="8">
        <v>131.66</v>
      </c>
    </row>
    <row r="423" spans="2:5" x14ac:dyDescent="0.2">
      <c r="B423" t="s">
        <v>15</v>
      </c>
      <c r="E423" s="8">
        <v>2.16</v>
      </c>
    </row>
    <row r="424" spans="2:5" ht="13.5" thickBot="1" x14ac:dyDescent="0.25"/>
    <row r="425" spans="2:5" ht="16.5" thickTop="1" thickBot="1" x14ac:dyDescent="0.3">
      <c r="B425" s="5" t="s">
        <v>37</v>
      </c>
      <c r="E425" s="16">
        <f>12*E408+2*E418</f>
        <v>38916.259999999995</v>
      </c>
    </row>
    <row r="426" spans="2:5" ht="23.25" thickTop="1" x14ac:dyDescent="0.2">
      <c r="B426" s="17" t="s">
        <v>17</v>
      </c>
    </row>
    <row r="428" spans="2:5" ht="13.5" thickBot="1" x14ac:dyDescent="0.25"/>
    <row r="429" spans="2:5" ht="16.5" thickTop="1" thickBot="1" x14ac:dyDescent="0.3">
      <c r="B429" s="11" t="s">
        <v>38</v>
      </c>
      <c r="C429" s="11"/>
      <c r="E429" s="45">
        <f>E478-E425</f>
        <v>1221.1300000000119</v>
      </c>
    </row>
    <row r="430" spans="2:5" ht="48.75" customHeight="1" thickTop="1" x14ac:dyDescent="0.2">
      <c r="B430" s="37" t="s">
        <v>39</v>
      </c>
    </row>
    <row r="434" spans="2:9" x14ac:dyDescent="0.2">
      <c r="B434" s="18"/>
      <c r="C434" s="18"/>
      <c r="D434" s="18"/>
      <c r="E434" s="18"/>
      <c r="F434" s="18"/>
      <c r="G434" s="18"/>
      <c r="H434" s="18"/>
      <c r="I434" s="18"/>
    </row>
    <row r="436" spans="2:9" ht="22.5" customHeight="1" x14ac:dyDescent="0.3">
      <c r="B436" s="1" t="s">
        <v>40</v>
      </c>
    </row>
    <row r="438" spans="2:9" x14ac:dyDescent="0.2">
      <c r="B438" s="2" t="s">
        <v>0</v>
      </c>
      <c r="C438" s="19">
        <v>5</v>
      </c>
    </row>
    <row r="439" spans="2:9" x14ac:dyDescent="0.2">
      <c r="B439" s="2"/>
      <c r="C439" s="4"/>
    </row>
    <row r="440" spans="2:9" x14ac:dyDescent="0.2">
      <c r="B440" s="5" t="s">
        <v>41</v>
      </c>
      <c r="C440" s="6">
        <v>44.65</v>
      </c>
    </row>
    <row r="441" spans="2:9" x14ac:dyDescent="0.2">
      <c r="B441" s="2"/>
      <c r="C441" s="4"/>
    </row>
    <row r="442" spans="2:9" x14ac:dyDescent="0.2">
      <c r="B442" s="11" t="s">
        <v>42</v>
      </c>
      <c r="C442" s="12">
        <v>42.65</v>
      </c>
    </row>
    <row r="443" spans="2:9" x14ac:dyDescent="0.2">
      <c r="C443" s="4"/>
    </row>
    <row r="444" spans="2:9" s="13" customFormat="1" x14ac:dyDescent="0.2">
      <c r="E444" s="21" t="s">
        <v>43</v>
      </c>
      <c r="F444" s="22" t="s">
        <v>44</v>
      </c>
      <c r="H444" s="22" t="s">
        <v>45</v>
      </c>
      <c r="I444" s="22" t="s">
        <v>46</v>
      </c>
    </row>
    <row r="445" spans="2:9" x14ac:dyDescent="0.2">
      <c r="B445" t="s">
        <v>3</v>
      </c>
      <c r="E445" s="8">
        <v>1161.3</v>
      </c>
      <c r="F445" s="8">
        <v>1109.05</v>
      </c>
      <c r="G445" s="24">
        <f t="shared" ref="G445:G451" si="0">F445/E445</f>
        <v>0.95500731938344963</v>
      </c>
      <c r="H445" s="25">
        <f t="shared" ref="H445:H451" si="1">1-G445</f>
        <v>4.4992680616550373E-2</v>
      </c>
      <c r="I445" s="26">
        <f t="shared" ref="I445:I452" si="2">E445-F445</f>
        <v>52.25</v>
      </c>
    </row>
    <row r="446" spans="2:9" x14ac:dyDescent="0.2">
      <c r="B446" t="s">
        <v>4</v>
      </c>
      <c r="E446" s="8">
        <f>C440*C438</f>
        <v>223.25</v>
      </c>
      <c r="F446" s="8">
        <f>C438*C442</f>
        <v>213.25</v>
      </c>
      <c r="G446" s="24">
        <f t="shared" si="0"/>
        <v>0.95520716685330342</v>
      </c>
      <c r="H446" s="25">
        <f t="shared" si="1"/>
        <v>4.4792833146696576E-2</v>
      </c>
      <c r="I446" s="26">
        <f t="shared" si="2"/>
        <v>10</v>
      </c>
    </row>
    <row r="447" spans="2:9" x14ac:dyDescent="0.2">
      <c r="B447" t="s">
        <v>5</v>
      </c>
      <c r="E447" s="8">
        <v>536.66999999999996</v>
      </c>
      <c r="F447" s="8">
        <v>509.84</v>
      </c>
      <c r="G447" s="24">
        <f t="shared" si="0"/>
        <v>0.95000652169862299</v>
      </c>
      <c r="H447" s="25">
        <f t="shared" si="1"/>
        <v>4.9993478301377015E-2</v>
      </c>
      <c r="I447" s="26">
        <f t="shared" si="2"/>
        <v>26.829999999999984</v>
      </c>
    </row>
    <row r="448" spans="2:9" x14ac:dyDescent="0.2">
      <c r="B448" t="s">
        <v>6</v>
      </c>
      <c r="E448" s="8">
        <v>311.92</v>
      </c>
      <c r="F448" s="8">
        <v>299.45</v>
      </c>
      <c r="G448" s="24">
        <f t="shared" si="0"/>
        <v>0.96002180046165675</v>
      </c>
      <c r="H448" s="25">
        <f t="shared" si="1"/>
        <v>3.9978199538343251E-2</v>
      </c>
      <c r="I448" s="26">
        <f t="shared" si="2"/>
        <v>12.470000000000027</v>
      </c>
    </row>
    <row r="449" spans="2:9" x14ac:dyDescent="0.2">
      <c r="B449" t="s">
        <v>7</v>
      </c>
      <c r="E449" s="8">
        <v>410.84</v>
      </c>
      <c r="F449" s="8">
        <v>394.41</v>
      </c>
      <c r="G449" s="24">
        <f t="shared" si="0"/>
        <v>0.96000876253529366</v>
      </c>
      <c r="H449" s="25">
        <f t="shared" si="1"/>
        <v>3.9991237464706342E-2</v>
      </c>
      <c r="I449" s="26">
        <f t="shared" si="2"/>
        <v>16.42999999999995</v>
      </c>
    </row>
    <row r="450" spans="2:9" x14ac:dyDescent="0.2">
      <c r="B450" t="s">
        <v>8</v>
      </c>
      <c r="E450" s="8">
        <v>22.5</v>
      </c>
      <c r="F450" s="8">
        <v>21.6</v>
      </c>
      <c r="G450" s="24">
        <f t="shared" si="0"/>
        <v>0.96000000000000008</v>
      </c>
      <c r="H450" s="25">
        <f t="shared" si="1"/>
        <v>3.9999999999999925E-2</v>
      </c>
      <c r="I450" s="26">
        <f t="shared" si="2"/>
        <v>0.89999999999999858</v>
      </c>
    </row>
    <row r="451" spans="2:9" x14ac:dyDescent="0.2">
      <c r="B451" t="s">
        <v>9</v>
      </c>
      <c r="E451" s="8">
        <v>373.77</v>
      </c>
      <c r="F451" s="8">
        <v>358.82</v>
      </c>
      <c r="G451" s="24">
        <f t="shared" si="0"/>
        <v>0.96000214035369347</v>
      </c>
      <c r="H451" s="25">
        <f t="shared" si="1"/>
        <v>3.9997859646306533E-2</v>
      </c>
      <c r="I451" s="26">
        <f t="shared" si="2"/>
        <v>14.949999999999989</v>
      </c>
    </row>
    <row r="452" spans="2:9" s="9" customFormat="1" ht="15" x14ac:dyDescent="0.25">
      <c r="E452" s="28">
        <f>SUM(E445:E451)</f>
        <v>3040.25</v>
      </c>
      <c r="F452" s="28">
        <f>SUM(F445:F451)</f>
        <v>2906.4199999999996</v>
      </c>
      <c r="G452" s="29"/>
      <c r="H452" s="30"/>
      <c r="I452" s="30">
        <f t="shared" si="2"/>
        <v>133.83000000000038</v>
      </c>
    </row>
    <row r="453" spans="2:9" x14ac:dyDescent="0.2">
      <c r="E453" s="66"/>
      <c r="F453" s="66"/>
      <c r="G453" s="67"/>
      <c r="H453" s="68"/>
    </row>
    <row r="455" spans="2:9" x14ac:dyDescent="0.2">
      <c r="B455" s="5" t="s">
        <v>47</v>
      </c>
      <c r="C455" s="6">
        <v>44.65</v>
      </c>
      <c r="D455" s="5"/>
      <c r="E455" s="5" t="s">
        <v>48</v>
      </c>
      <c r="F455" s="6">
        <v>1161.3</v>
      </c>
    </row>
    <row r="456" spans="2:9" x14ac:dyDescent="0.2">
      <c r="C456" s="4"/>
      <c r="F456" s="4"/>
    </row>
    <row r="457" spans="2:9" x14ac:dyDescent="0.2">
      <c r="B457" s="11" t="s">
        <v>49</v>
      </c>
      <c r="C457" s="12">
        <v>23.98</v>
      </c>
      <c r="D457" s="11"/>
      <c r="E457" s="11" t="s">
        <v>50</v>
      </c>
      <c r="F457" s="12">
        <v>623.62</v>
      </c>
    </row>
    <row r="459" spans="2:9" s="13" customFormat="1" x14ac:dyDescent="0.2">
      <c r="E459" s="32" t="s">
        <v>51</v>
      </c>
      <c r="F459" s="22" t="s">
        <v>52</v>
      </c>
      <c r="G459" s="22"/>
      <c r="H459" s="22" t="s">
        <v>45</v>
      </c>
      <c r="I459" s="22" t="s">
        <v>46</v>
      </c>
    </row>
    <row r="460" spans="2:9" x14ac:dyDescent="0.2">
      <c r="B460" t="s">
        <v>3</v>
      </c>
      <c r="E460" s="8">
        <v>1161.3</v>
      </c>
      <c r="F460" s="8">
        <v>623.62</v>
      </c>
      <c r="G460">
        <f>F460/E460</f>
        <v>0.53700163609747698</v>
      </c>
      <c r="H460" s="25">
        <f>1-G460</f>
        <v>0.46299836390252302</v>
      </c>
      <c r="I460" s="26">
        <f t="shared" ref="I460:I465" si="3">E460-F460</f>
        <v>537.67999999999995</v>
      </c>
    </row>
    <row r="461" spans="2:9" x14ac:dyDescent="0.2">
      <c r="B461" t="s">
        <v>4</v>
      </c>
      <c r="E461" s="8">
        <f>C438*C455</f>
        <v>223.25</v>
      </c>
      <c r="F461" s="8">
        <f>C438*C457</f>
        <v>119.9</v>
      </c>
      <c r="G461">
        <f>F461/E461</f>
        <v>0.53706606942889146</v>
      </c>
      <c r="H461" s="25">
        <f>1-G461</f>
        <v>0.46293393057110854</v>
      </c>
      <c r="I461" s="26">
        <f t="shared" si="3"/>
        <v>103.35</v>
      </c>
    </row>
    <row r="462" spans="2:9" x14ac:dyDescent="0.2">
      <c r="B462" t="s">
        <v>5</v>
      </c>
      <c r="E462" s="8">
        <v>536.66999999999996</v>
      </c>
      <c r="F462" s="8">
        <v>509.84</v>
      </c>
      <c r="G462">
        <f>F462/E462</f>
        <v>0.95000652169862299</v>
      </c>
      <c r="H462" s="25">
        <f>1-G462</f>
        <v>4.9993478301377015E-2</v>
      </c>
      <c r="I462" s="26">
        <f t="shared" si="3"/>
        <v>26.829999999999984</v>
      </c>
    </row>
    <row r="463" spans="2:9" x14ac:dyDescent="0.2">
      <c r="B463" t="s">
        <v>6</v>
      </c>
      <c r="E463" s="8">
        <v>311.92</v>
      </c>
      <c r="F463" s="8">
        <v>299.45</v>
      </c>
      <c r="G463">
        <f>F463/E463</f>
        <v>0.96002180046165675</v>
      </c>
      <c r="H463" s="25">
        <f>1-G463</f>
        <v>3.9978199538343251E-2</v>
      </c>
      <c r="I463" s="26">
        <f t="shared" si="3"/>
        <v>12.470000000000027</v>
      </c>
    </row>
    <row r="464" spans="2:9" x14ac:dyDescent="0.2">
      <c r="B464" t="s">
        <v>7</v>
      </c>
      <c r="E464" s="8">
        <v>410.84</v>
      </c>
      <c r="F464" s="8">
        <v>394.41</v>
      </c>
      <c r="G464">
        <f>F464/E464</f>
        <v>0.96000876253529366</v>
      </c>
      <c r="H464" s="25">
        <f>1-G464</f>
        <v>3.9991237464706342E-2</v>
      </c>
      <c r="I464" s="26">
        <f t="shared" si="3"/>
        <v>16.42999999999995</v>
      </c>
    </row>
    <row r="465" spans="2:9" s="9" customFormat="1" ht="15" x14ac:dyDescent="0.25">
      <c r="E465" s="28">
        <f>SUM(E460:E464)</f>
        <v>2643.98</v>
      </c>
      <c r="F465" s="28">
        <f>SUM(F460:F464)</f>
        <v>1947.22</v>
      </c>
      <c r="I465" s="30">
        <f t="shared" si="3"/>
        <v>696.76</v>
      </c>
    </row>
    <row r="467" spans="2:9" s="13" customFormat="1" x14ac:dyDescent="0.2">
      <c r="B467" s="15" t="s">
        <v>12</v>
      </c>
      <c r="E467" s="32" t="s">
        <v>43</v>
      </c>
      <c r="F467" s="22" t="s">
        <v>53</v>
      </c>
      <c r="G467" s="22"/>
      <c r="H467" s="22" t="s">
        <v>45</v>
      </c>
      <c r="I467" s="22" t="s">
        <v>46</v>
      </c>
    </row>
    <row r="468" spans="2:9" x14ac:dyDescent="0.2">
      <c r="B468" t="s">
        <v>13</v>
      </c>
      <c r="E468" s="8">
        <v>95.97</v>
      </c>
      <c r="F468" s="8">
        <v>92.14</v>
      </c>
      <c r="G468" s="36">
        <f>F468/E468</f>
        <v>0.96009169532145466</v>
      </c>
      <c r="H468" s="25">
        <f>1-G468</f>
        <v>3.9908304678545337E-2</v>
      </c>
      <c r="I468" s="26">
        <f>E468-F468</f>
        <v>3.8299999999999983</v>
      </c>
    </row>
    <row r="469" spans="2:9" x14ac:dyDescent="0.2">
      <c r="B469" t="s">
        <v>14</v>
      </c>
      <c r="E469" s="8">
        <v>137.13999999999999</v>
      </c>
      <c r="F469" s="8">
        <v>131.66</v>
      </c>
      <c r="G469" s="36">
        <f>F469/E469</f>
        <v>0.96004083418404562</v>
      </c>
      <c r="H469" s="25">
        <f>1-G469</f>
        <v>3.9959165815954378E-2</v>
      </c>
      <c r="I469" s="26">
        <f>E469-F469</f>
        <v>5.4799999999999898</v>
      </c>
    </row>
    <row r="470" spans="2:9" x14ac:dyDescent="0.2">
      <c r="B470" t="s">
        <v>15</v>
      </c>
      <c r="E470" s="8">
        <v>2.2599999999999998</v>
      </c>
      <c r="F470" s="8">
        <v>2.16</v>
      </c>
      <c r="G470" s="36">
        <f>F470/E470</f>
        <v>0.95575221238938068</v>
      </c>
      <c r="H470" s="25">
        <f>1-G470</f>
        <v>4.4247787610619316E-2</v>
      </c>
      <c r="I470" s="26">
        <f>E470-F470</f>
        <v>9.9999999999999645E-2</v>
      </c>
    </row>
    <row r="472" spans="2:9" ht="13.5" thickBot="1" x14ac:dyDescent="0.25">
      <c r="B472" s="76"/>
    </row>
    <row r="473" spans="2:9" ht="16.5" thickTop="1" thickBot="1" x14ac:dyDescent="0.3">
      <c r="B473" s="5" t="s">
        <v>54</v>
      </c>
      <c r="E473" s="16">
        <f>12*E452+2*E465</f>
        <v>41770.959999999999</v>
      </c>
    </row>
    <row r="474" spans="2:9" ht="24" thickTop="1" thickBot="1" x14ac:dyDescent="0.25">
      <c r="B474" s="37" t="s">
        <v>17</v>
      </c>
    </row>
    <row r="475" spans="2:9" ht="13.5" thickTop="1" x14ac:dyDescent="0.2">
      <c r="F475" s="39" t="s">
        <v>25</v>
      </c>
      <c r="G475" s="69">
        <f>E478/E473</f>
        <v>0.96089220836676981</v>
      </c>
      <c r="H475" s="77" t="s">
        <v>26</v>
      </c>
    </row>
    <row r="476" spans="2:9" ht="15.75" thickBot="1" x14ac:dyDescent="0.3">
      <c r="F476" s="71">
        <f>E473-E478</f>
        <v>1633.5699999999924</v>
      </c>
      <c r="G476" s="72"/>
      <c r="H476" s="73">
        <f>1-G475</f>
        <v>3.9107791633230193E-2</v>
      </c>
    </row>
    <row r="477" spans="2:9" ht="14.25" thickTop="1" thickBot="1" x14ac:dyDescent="0.25"/>
    <row r="478" spans="2:9" ht="16.5" thickTop="1" thickBot="1" x14ac:dyDescent="0.3">
      <c r="B478" s="11" t="s">
        <v>55</v>
      </c>
      <c r="E478" s="45">
        <f>5*E452+7*F452+E465+F465</f>
        <v>40137.390000000007</v>
      </c>
    </row>
    <row r="479" spans="2:9" ht="23.25" thickTop="1" x14ac:dyDescent="0.2">
      <c r="B479" s="37" t="s">
        <v>17</v>
      </c>
    </row>
  </sheetData>
  <pageMargins left="0.78740157480314965" right="0.78740157480314965" top="0.51181102362204722" bottom="0.59055118110236227" header="0" footer="0"/>
  <pageSetup paperSize="9" scale="75" orientation="landscape" r:id="rId1"/>
  <headerFooter alignWithMargins="0"/>
  <rowBreaks count="2" manualBreakCount="2">
    <brk id="391" max="16383" man="1"/>
    <brk id="432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indexed="52"/>
  </sheetPr>
  <dimension ref="A1:K458"/>
  <sheetViews>
    <sheetView topLeftCell="A11" zoomScaleNormal="100" workbookViewId="0">
      <selection activeCell="B1" sqref="B1"/>
    </sheetView>
  </sheetViews>
  <sheetFormatPr baseColWidth="10" defaultRowHeight="12.75" x14ac:dyDescent="0.2"/>
  <cols>
    <col min="2" max="2" width="40.42578125" customWidth="1"/>
    <col min="3" max="3" width="12.140625" customWidth="1"/>
    <col min="4" max="4" width="7.7109375" customWidth="1"/>
    <col min="5" max="5" width="29.42578125" bestFit="1" customWidth="1"/>
    <col min="6" max="6" width="23.42578125" bestFit="1" customWidth="1"/>
    <col min="7" max="7" width="15" hidden="1" customWidth="1"/>
    <col min="8" max="8" width="14.28515625" bestFit="1" customWidth="1"/>
    <col min="9" max="9" width="11.5703125" bestFit="1" customWidth="1"/>
  </cols>
  <sheetData>
    <row r="1" spans="1:6" ht="20.25" x14ac:dyDescent="0.3">
      <c r="A1" s="116"/>
      <c r="B1" s="1" t="s">
        <v>81</v>
      </c>
      <c r="C1" s="99"/>
      <c r="D1" s="99"/>
      <c r="E1" s="99"/>
    </row>
    <row r="3" spans="1:6" x14ac:dyDescent="0.2">
      <c r="B3" s="2" t="s">
        <v>0</v>
      </c>
      <c r="C3" s="120">
        <v>0</v>
      </c>
    </row>
    <row r="4" spans="1:6" x14ac:dyDescent="0.2">
      <c r="B4" s="2"/>
      <c r="C4" s="119"/>
    </row>
    <row r="5" spans="1:6" x14ac:dyDescent="0.2">
      <c r="B5" s="2" t="s">
        <v>79</v>
      </c>
      <c r="C5" s="121">
        <v>0</v>
      </c>
    </row>
    <row r="6" spans="1:6" x14ac:dyDescent="0.2">
      <c r="B6" s="2"/>
      <c r="C6" s="4"/>
    </row>
    <row r="7" spans="1:6" x14ac:dyDescent="0.2">
      <c r="B7" s="5" t="s">
        <v>1</v>
      </c>
      <c r="C7" s="32">
        <v>47.67</v>
      </c>
      <c r="D7" s="101"/>
    </row>
    <row r="8" spans="1:6" x14ac:dyDescent="0.2">
      <c r="B8" s="2"/>
    </row>
    <row r="9" spans="1:6" x14ac:dyDescent="0.2">
      <c r="B9" s="5" t="s">
        <v>80</v>
      </c>
      <c r="C9" s="32">
        <v>179.86</v>
      </c>
      <c r="E9" s="8"/>
    </row>
    <row r="10" spans="1:6" x14ac:dyDescent="0.2">
      <c r="B10" s="2"/>
    </row>
    <row r="11" spans="1:6" x14ac:dyDescent="0.2">
      <c r="B11" s="7" t="s">
        <v>2</v>
      </c>
    </row>
    <row r="12" spans="1:6" x14ac:dyDescent="0.2">
      <c r="B12" t="s">
        <v>3</v>
      </c>
      <c r="E12" s="8">
        <v>1238.68</v>
      </c>
      <c r="F12" s="8"/>
    </row>
    <row r="13" spans="1:6" x14ac:dyDescent="0.2">
      <c r="B13" t="s">
        <v>4</v>
      </c>
      <c r="E13" s="8">
        <f>C3*C7</f>
        <v>0</v>
      </c>
      <c r="F13" s="8"/>
    </row>
    <row r="14" spans="1:6" x14ac:dyDescent="0.2">
      <c r="B14" t="s">
        <v>5</v>
      </c>
      <c r="E14" s="8">
        <v>610.29999999999995</v>
      </c>
      <c r="F14" s="8"/>
    </row>
    <row r="15" spans="1:6" x14ac:dyDescent="0.2">
      <c r="B15" t="s">
        <v>6</v>
      </c>
      <c r="E15" s="8">
        <v>352.27</v>
      </c>
      <c r="F15" s="8"/>
    </row>
    <row r="16" spans="1:6" x14ac:dyDescent="0.2">
      <c r="B16" t="s">
        <v>8</v>
      </c>
      <c r="E16" s="8">
        <v>24.14</v>
      </c>
      <c r="F16" s="8"/>
    </row>
    <row r="17" spans="2:6" x14ac:dyDescent="0.2">
      <c r="B17" t="s">
        <v>9</v>
      </c>
      <c r="E17" s="8">
        <v>400.77</v>
      </c>
      <c r="F17" s="8"/>
    </row>
    <row r="18" spans="2:6" x14ac:dyDescent="0.2">
      <c r="B18" t="s">
        <v>78</v>
      </c>
      <c r="E18" s="8">
        <f>C5*C9</f>
        <v>0</v>
      </c>
      <c r="F18" s="8"/>
    </row>
    <row r="19" spans="2:6" ht="15" x14ac:dyDescent="0.25">
      <c r="B19" s="9"/>
      <c r="E19" s="10">
        <f>SUM(E12:E18)</f>
        <v>2626.16</v>
      </c>
      <c r="F19" s="10"/>
    </row>
    <row r="21" spans="2:6" x14ac:dyDescent="0.2">
      <c r="B21" s="7" t="s">
        <v>10</v>
      </c>
    </row>
    <row r="22" spans="2:6" x14ac:dyDescent="0.2">
      <c r="B22" s="11" t="s">
        <v>11</v>
      </c>
      <c r="C22" s="12">
        <v>29.43</v>
      </c>
      <c r="D22" s="103"/>
    </row>
    <row r="23" spans="2:6" x14ac:dyDescent="0.2">
      <c r="B23" s="13"/>
    </row>
    <row r="24" spans="2:6" x14ac:dyDescent="0.2">
      <c r="B24" t="s">
        <v>3</v>
      </c>
      <c r="E24" s="8">
        <v>764.37</v>
      </c>
      <c r="F24" s="8"/>
    </row>
    <row r="25" spans="2:6" x14ac:dyDescent="0.2">
      <c r="B25" t="s">
        <v>4</v>
      </c>
      <c r="E25" s="8">
        <f>C3*C22</f>
        <v>0</v>
      </c>
      <c r="F25" s="8"/>
    </row>
    <row r="26" spans="2:6" x14ac:dyDescent="0.2">
      <c r="B26" t="s">
        <v>5</v>
      </c>
      <c r="E26" s="8">
        <v>610.29999999999995</v>
      </c>
      <c r="F26" s="8"/>
    </row>
    <row r="27" spans="2:6" x14ac:dyDescent="0.2">
      <c r="B27" t="s">
        <v>6</v>
      </c>
      <c r="E27" s="8">
        <v>352.27</v>
      </c>
      <c r="F27" s="8"/>
    </row>
    <row r="28" spans="2:6" x14ac:dyDescent="0.2">
      <c r="B28" t="s">
        <v>77</v>
      </c>
      <c r="E28" s="8">
        <f>C5*C9</f>
        <v>0</v>
      </c>
      <c r="F28" s="8"/>
    </row>
    <row r="29" spans="2:6" ht="15" x14ac:dyDescent="0.25">
      <c r="B29" s="9"/>
      <c r="E29" s="14">
        <f>SUM(E24:E28)</f>
        <v>1726.94</v>
      </c>
      <c r="F29" s="14"/>
    </row>
    <row r="31" spans="2:6" x14ac:dyDescent="0.2">
      <c r="B31" s="15" t="s">
        <v>12</v>
      </c>
    </row>
    <row r="32" spans="2:6" x14ac:dyDescent="0.2">
      <c r="B32" t="s">
        <v>13</v>
      </c>
      <c r="E32" s="8">
        <v>102.95</v>
      </c>
      <c r="F32" s="8"/>
    </row>
    <row r="33" spans="1:9" x14ac:dyDescent="0.2">
      <c r="B33" t="s">
        <v>14</v>
      </c>
      <c r="E33" s="8">
        <v>147.07</v>
      </c>
      <c r="F33" s="8"/>
    </row>
    <row r="34" spans="1:9" x14ac:dyDescent="0.2">
      <c r="B34" t="s">
        <v>15</v>
      </c>
      <c r="E34" s="8">
        <v>2.2799999999999998</v>
      </c>
      <c r="F34" s="8"/>
    </row>
    <row r="35" spans="1:9" ht="13.5" thickBot="1" x14ac:dyDescent="0.25"/>
    <row r="36" spans="1:9" ht="16.5" thickTop="1" thickBot="1" x14ac:dyDescent="0.3">
      <c r="B36" s="5" t="s">
        <v>76</v>
      </c>
      <c r="E36" s="16">
        <f>12*E19+2*E29</f>
        <v>34967.799999999996</v>
      </c>
      <c r="F36" s="117"/>
    </row>
    <row r="37" spans="1:9" ht="23.25" thickTop="1" x14ac:dyDescent="0.2">
      <c r="B37" s="17" t="s">
        <v>17</v>
      </c>
    </row>
    <row r="39" spans="1:9" x14ac:dyDescent="0.2">
      <c r="B39" s="18"/>
      <c r="C39" s="18"/>
      <c r="D39" s="18"/>
      <c r="E39" s="18"/>
      <c r="F39" s="18"/>
      <c r="G39" s="18"/>
      <c r="H39" s="18"/>
      <c r="I39" s="18"/>
    </row>
    <row r="41" spans="1:9" ht="20.25" x14ac:dyDescent="0.3">
      <c r="A41" s="116"/>
      <c r="B41" s="1" t="s">
        <v>75</v>
      </c>
    </row>
    <row r="43" spans="1:9" x14ac:dyDescent="0.2">
      <c r="B43" s="2" t="s">
        <v>0</v>
      </c>
      <c r="C43" s="120">
        <v>0</v>
      </c>
    </row>
    <row r="44" spans="1:9" x14ac:dyDescent="0.2">
      <c r="B44" s="2"/>
      <c r="C44" s="119"/>
    </row>
    <row r="45" spans="1:9" x14ac:dyDescent="0.2">
      <c r="B45" s="2" t="s">
        <v>79</v>
      </c>
      <c r="C45" s="121">
        <v>0</v>
      </c>
    </row>
    <row r="46" spans="1:9" x14ac:dyDescent="0.2">
      <c r="B46" s="2"/>
      <c r="C46" s="4"/>
    </row>
    <row r="47" spans="1:9" x14ac:dyDescent="0.2">
      <c r="B47" s="5" t="s">
        <v>1</v>
      </c>
      <c r="C47" s="32">
        <v>47.67</v>
      </c>
      <c r="D47" s="101"/>
    </row>
    <row r="48" spans="1:9" x14ac:dyDescent="0.2">
      <c r="B48" s="2"/>
    </row>
    <row r="49" spans="2:6" x14ac:dyDescent="0.2">
      <c r="B49" s="5" t="s">
        <v>80</v>
      </c>
      <c r="C49" s="32">
        <v>179.86</v>
      </c>
      <c r="E49" s="8"/>
    </row>
    <row r="50" spans="2:6" x14ac:dyDescent="0.2">
      <c r="B50" s="2"/>
    </row>
    <row r="51" spans="2:6" x14ac:dyDescent="0.2">
      <c r="B51" s="7" t="s">
        <v>2</v>
      </c>
    </row>
    <row r="52" spans="2:6" x14ac:dyDescent="0.2">
      <c r="B52" t="s">
        <v>3</v>
      </c>
      <c r="E52" s="8">
        <v>1238.68</v>
      </c>
      <c r="F52" s="8"/>
    </row>
    <row r="53" spans="2:6" x14ac:dyDescent="0.2">
      <c r="B53" t="s">
        <v>4</v>
      </c>
      <c r="E53" s="8">
        <f>C43*C47</f>
        <v>0</v>
      </c>
      <c r="F53" s="8"/>
    </row>
    <row r="54" spans="2:6" x14ac:dyDescent="0.2">
      <c r="B54" t="s">
        <v>5</v>
      </c>
      <c r="E54" s="8">
        <v>610.29999999999995</v>
      </c>
      <c r="F54" s="8"/>
    </row>
    <row r="55" spans="2:6" x14ac:dyDescent="0.2">
      <c r="B55" t="s">
        <v>6</v>
      </c>
      <c r="E55" s="8">
        <v>341.25</v>
      </c>
      <c r="F55" s="8"/>
    </row>
    <row r="56" spans="2:6" x14ac:dyDescent="0.2">
      <c r="B56" t="s">
        <v>8</v>
      </c>
      <c r="E56" s="8">
        <v>24.14</v>
      </c>
      <c r="F56" s="8"/>
    </row>
    <row r="57" spans="2:6" x14ac:dyDescent="0.2">
      <c r="B57" t="s">
        <v>9</v>
      </c>
      <c r="E57" s="8">
        <v>400.77</v>
      </c>
      <c r="F57" s="8"/>
    </row>
    <row r="58" spans="2:6" x14ac:dyDescent="0.2">
      <c r="B58" t="s">
        <v>78</v>
      </c>
      <c r="E58" s="8">
        <f>C45*C49</f>
        <v>0</v>
      </c>
      <c r="F58" s="8"/>
    </row>
    <row r="59" spans="2:6" ht="15" x14ac:dyDescent="0.25">
      <c r="B59" s="9"/>
      <c r="E59" s="10">
        <f>SUM(E52:E58)</f>
        <v>2615.14</v>
      </c>
      <c r="F59" s="10"/>
    </row>
    <row r="61" spans="2:6" x14ac:dyDescent="0.2">
      <c r="B61" s="7" t="s">
        <v>10</v>
      </c>
    </row>
    <row r="62" spans="2:6" x14ac:dyDescent="0.2">
      <c r="B62" s="11" t="s">
        <v>11</v>
      </c>
      <c r="C62" s="12">
        <v>29.43</v>
      </c>
      <c r="D62" s="103"/>
    </row>
    <row r="63" spans="2:6" x14ac:dyDescent="0.2">
      <c r="B63" s="13"/>
    </row>
    <row r="64" spans="2:6" x14ac:dyDescent="0.2">
      <c r="B64" t="s">
        <v>3</v>
      </c>
      <c r="E64" s="8">
        <v>764.37</v>
      </c>
      <c r="F64" s="8"/>
    </row>
    <row r="65" spans="2:9" x14ac:dyDescent="0.2">
      <c r="B65" t="s">
        <v>4</v>
      </c>
      <c r="E65" s="8">
        <f>C43*C62</f>
        <v>0</v>
      </c>
      <c r="F65" s="8"/>
    </row>
    <row r="66" spans="2:9" x14ac:dyDescent="0.2">
      <c r="B66" t="s">
        <v>5</v>
      </c>
      <c r="E66" s="8">
        <v>610.29999999999995</v>
      </c>
      <c r="F66" s="8"/>
    </row>
    <row r="67" spans="2:9" x14ac:dyDescent="0.2">
      <c r="B67" t="s">
        <v>6</v>
      </c>
      <c r="E67" s="8">
        <v>341.25</v>
      </c>
      <c r="F67" s="8"/>
    </row>
    <row r="68" spans="2:9" x14ac:dyDescent="0.2">
      <c r="B68" t="s">
        <v>77</v>
      </c>
      <c r="E68" s="8">
        <f>C45*C49</f>
        <v>0</v>
      </c>
      <c r="F68" s="8"/>
    </row>
    <row r="69" spans="2:9" ht="15" x14ac:dyDescent="0.25">
      <c r="B69" s="9"/>
      <c r="E69" s="14">
        <f>SUM(E64:E68)</f>
        <v>1715.92</v>
      </c>
      <c r="F69" s="14"/>
    </row>
    <row r="71" spans="2:9" x14ac:dyDescent="0.2">
      <c r="B71" s="15" t="s">
        <v>12</v>
      </c>
    </row>
    <row r="72" spans="2:9" x14ac:dyDescent="0.2">
      <c r="B72" t="s">
        <v>13</v>
      </c>
      <c r="E72" s="8">
        <v>102.95</v>
      </c>
      <c r="F72" s="8"/>
    </row>
    <row r="73" spans="2:9" x14ac:dyDescent="0.2">
      <c r="B73" t="s">
        <v>14</v>
      </c>
      <c r="E73" s="8">
        <v>147.07</v>
      </c>
      <c r="F73" s="8"/>
    </row>
    <row r="74" spans="2:9" x14ac:dyDescent="0.2">
      <c r="B74" t="s">
        <v>15</v>
      </c>
      <c r="E74" s="8">
        <v>2.2799999999999998</v>
      </c>
      <c r="F74" s="8"/>
    </row>
    <row r="75" spans="2:9" ht="13.5" thickBot="1" x14ac:dyDescent="0.25"/>
    <row r="76" spans="2:9" ht="16.5" thickTop="1" thickBot="1" x14ac:dyDescent="0.3">
      <c r="B76" s="5" t="s">
        <v>76</v>
      </c>
      <c r="E76" s="16">
        <f>12*E59+2*E69</f>
        <v>34813.520000000004</v>
      </c>
      <c r="F76" s="117"/>
    </row>
    <row r="77" spans="2:9" ht="23.25" thickTop="1" x14ac:dyDescent="0.2">
      <c r="B77" s="17" t="s">
        <v>17</v>
      </c>
    </row>
    <row r="79" spans="2:9" x14ac:dyDescent="0.2">
      <c r="B79" s="18"/>
      <c r="C79" s="18"/>
      <c r="D79" s="18"/>
      <c r="E79" s="18"/>
      <c r="F79" s="18"/>
      <c r="G79" s="18"/>
      <c r="H79" s="18"/>
      <c r="I79" s="18"/>
    </row>
    <row r="82" spans="1:6" ht="22.5" customHeight="1" x14ac:dyDescent="0.3">
      <c r="A82" s="116"/>
      <c r="B82" s="1" t="s">
        <v>73</v>
      </c>
    </row>
    <row r="84" spans="1:6" x14ac:dyDescent="0.2">
      <c r="B84" s="2" t="s">
        <v>0</v>
      </c>
      <c r="C84" s="3">
        <v>0</v>
      </c>
    </row>
    <row r="85" spans="1:6" x14ac:dyDescent="0.2">
      <c r="B85" s="2"/>
      <c r="C85" s="4"/>
    </row>
    <row r="86" spans="1:6" x14ac:dyDescent="0.2">
      <c r="B86" s="5" t="s">
        <v>1</v>
      </c>
      <c r="C86" s="6">
        <v>46.74</v>
      </c>
      <c r="D86" s="101"/>
      <c r="E86" s="102"/>
      <c r="F86" s="102"/>
    </row>
    <row r="87" spans="1:6" x14ac:dyDescent="0.2">
      <c r="B87" s="2"/>
    </row>
    <row r="88" spans="1:6" x14ac:dyDescent="0.2">
      <c r="B88" s="7" t="s">
        <v>2</v>
      </c>
    </row>
    <row r="89" spans="1:6" x14ac:dyDescent="0.2">
      <c r="B89" t="s">
        <v>3</v>
      </c>
      <c r="E89" s="8">
        <v>1214.3900000000001</v>
      </c>
      <c r="F89" s="8"/>
    </row>
    <row r="90" spans="1:6" x14ac:dyDescent="0.2">
      <c r="B90" t="s">
        <v>4</v>
      </c>
      <c r="E90" s="8">
        <f>C84*C86</f>
        <v>0</v>
      </c>
      <c r="F90" s="8"/>
    </row>
    <row r="91" spans="1:6" x14ac:dyDescent="0.2">
      <c r="B91" t="s">
        <v>5</v>
      </c>
      <c r="E91" s="8">
        <v>598.33000000000004</v>
      </c>
      <c r="F91" s="8"/>
    </row>
    <row r="92" spans="1:6" x14ac:dyDescent="0.2">
      <c r="B92" t="s">
        <v>6</v>
      </c>
      <c r="E92" s="8">
        <v>334.56</v>
      </c>
      <c r="F92" s="8"/>
    </row>
    <row r="93" spans="1:6" x14ac:dyDescent="0.2">
      <c r="B93" t="s">
        <v>8</v>
      </c>
      <c r="E93" s="8">
        <v>23.67</v>
      </c>
      <c r="F93" s="8"/>
    </row>
    <row r="94" spans="1:6" x14ac:dyDescent="0.2">
      <c r="B94" t="s">
        <v>9</v>
      </c>
      <c r="E94" s="8">
        <v>392.91</v>
      </c>
      <c r="F94" s="8"/>
    </row>
    <row r="95" spans="1:6" ht="15" x14ac:dyDescent="0.25">
      <c r="B95" s="9"/>
      <c r="E95" s="10">
        <f>SUM(E89:E94)</f>
        <v>2563.86</v>
      </c>
      <c r="F95" s="10"/>
    </row>
    <row r="97" spans="2:6" x14ac:dyDescent="0.2">
      <c r="B97" s="7" t="s">
        <v>10</v>
      </c>
    </row>
    <row r="98" spans="2:6" x14ac:dyDescent="0.2">
      <c r="B98" s="11" t="s">
        <v>11</v>
      </c>
      <c r="C98" s="12">
        <v>28.85</v>
      </c>
      <c r="D98" s="103"/>
    </row>
    <row r="99" spans="2:6" x14ac:dyDescent="0.2">
      <c r="B99" s="13"/>
    </row>
    <row r="100" spans="2:6" x14ac:dyDescent="0.2">
      <c r="B100" t="s">
        <v>3</v>
      </c>
      <c r="E100" s="8">
        <v>749.38</v>
      </c>
      <c r="F100" s="8"/>
    </row>
    <row r="101" spans="2:6" x14ac:dyDescent="0.2">
      <c r="B101" t="s">
        <v>4</v>
      </c>
      <c r="E101" s="8">
        <f>C84*C98</f>
        <v>0</v>
      </c>
      <c r="F101" s="8"/>
    </row>
    <row r="102" spans="2:6" x14ac:dyDescent="0.2">
      <c r="B102" t="s">
        <v>5</v>
      </c>
      <c r="E102" s="8">
        <v>598.33000000000004</v>
      </c>
      <c r="F102" s="8"/>
    </row>
    <row r="103" spans="2:6" x14ac:dyDescent="0.2">
      <c r="B103" t="s">
        <v>6</v>
      </c>
      <c r="E103" s="8">
        <v>334.56</v>
      </c>
      <c r="F103" s="8"/>
    </row>
    <row r="104" spans="2:6" ht="15" x14ac:dyDescent="0.25">
      <c r="B104" s="9"/>
      <c r="E104" s="14">
        <f>SUM(E100:E103)</f>
        <v>1682.27</v>
      </c>
      <c r="F104" s="14"/>
    </row>
    <row r="106" spans="2:6" x14ac:dyDescent="0.2">
      <c r="B106" s="15" t="s">
        <v>12</v>
      </c>
    </row>
    <row r="107" spans="2:6" x14ac:dyDescent="0.2">
      <c r="B107" t="s">
        <v>13</v>
      </c>
      <c r="E107" s="8">
        <v>100.93</v>
      </c>
      <c r="F107" s="8"/>
    </row>
    <row r="108" spans="2:6" x14ac:dyDescent="0.2">
      <c r="B108" t="s">
        <v>14</v>
      </c>
      <c r="E108" s="8">
        <v>144.19</v>
      </c>
      <c r="F108" s="8"/>
    </row>
    <row r="109" spans="2:6" x14ac:dyDescent="0.2">
      <c r="B109" t="s">
        <v>15</v>
      </c>
      <c r="E109" s="8">
        <v>2.2400000000000002</v>
      </c>
      <c r="F109" s="8"/>
    </row>
    <row r="110" spans="2:6" ht="13.5" thickBot="1" x14ac:dyDescent="0.25"/>
    <row r="111" spans="2:6" ht="16.5" thickTop="1" thickBot="1" x14ac:dyDescent="0.3">
      <c r="B111" s="5" t="s">
        <v>74</v>
      </c>
      <c r="E111" s="16">
        <f>12*E95+2*E104</f>
        <v>34130.86</v>
      </c>
      <c r="F111" s="117"/>
    </row>
    <row r="112" spans="2:6" ht="23.25" thickTop="1" x14ac:dyDescent="0.2">
      <c r="B112" s="17" t="s">
        <v>17</v>
      </c>
    </row>
    <row r="114" spans="1:9" x14ac:dyDescent="0.2">
      <c r="B114" s="18"/>
      <c r="C114" s="18"/>
      <c r="D114" s="18"/>
      <c r="E114" s="18"/>
      <c r="F114" s="18"/>
      <c r="G114" s="18"/>
      <c r="H114" s="18"/>
      <c r="I114" s="18"/>
    </row>
    <row r="118" spans="1:9" ht="22.5" customHeight="1" x14ac:dyDescent="0.3">
      <c r="A118" s="116"/>
      <c r="B118" s="1" t="s">
        <v>71</v>
      </c>
    </row>
    <row r="120" spans="1:9" x14ac:dyDescent="0.2">
      <c r="B120" s="2" t="s">
        <v>0</v>
      </c>
      <c r="C120" s="3">
        <v>1</v>
      </c>
    </row>
    <row r="121" spans="1:9" x14ac:dyDescent="0.2">
      <c r="B121" s="2"/>
      <c r="C121" s="4"/>
    </row>
    <row r="122" spans="1:9" x14ac:dyDescent="0.2">
      <c r="B122" s="5" t="s">
        <v>1</v>
      </c>
      <c r="C122" s="6">
        <v>46.32</v>
      </c>
      <c r="D122" s="101"/>
      <c r="E122" s="102"/>
      <c r="F122" s="102"/>
    </row>
    <row r="123" spans="1:9" x14ac:dyDescent="0.2">
      <c r="B123" s="2"/>
    </row>
    <row r="124" spans="1:9" x14ac:dyDescent="0.2">
      <c r="B124" s="7" t="s">
        <v>2</v>
      </c>
    </row>
    <row r="125" spans="1:9" x14ac:dyDescent="0.2">
      <c r="B125" t="s">
        <v>3</v>
      </c>
      <c r="E125" s="8">
        <v>1203.56</v>
      </c>
      <c r="F125" s="8"/>
    </row>
    <row r="126" spans="1:9" x14ac:dyDescent="0.2">
      <c r="B126" t="s">
        <v>4</v>
      </c>
      <c r="E126" s="8">
        <f>C120*C122</f>
        <v>46.32</v>
      </c>
      <c r="F126" s="8"/>
    </row>
    <row r="127" spans="1:9" x14ac:dyDescent="0.2">
      <c r="B127" t="s">
        <v>5</v>
      </c>
      <c r="E127" s="8">
        <v>592.99</v>
      </c>
      <c r="F127" s="8"/>
    </row>
    <row r="128" spans="1:9" x14ac:dyDescent="0.2">
      <c r="B128" t="s">
        <v>6</v>
      </c>
      <c r="E128" s="8">
        <v>331.58</v>
      </c>
      <c r="F128" s="8"/>
    </row>
    <row r="129" spans="2:6" x14ac:dyDescent="0.2">
      <c r="B129" t="s">
        <v>8</v>
      </c>
      <c r="E129" s="8">
        <v>23.46</v>
      </c>
      <c r="F129" s="8"/>
    </row>
    <row r="130" spans="2:6" x14ac:dyDescent="0.2">
      <c r="B130" t="s">
        <v>9</v>
      </c>
      <c r="E130" s="8">
        <v>389.40999999999997</v>
      </c>
      <c r="F130" s="8"/>
    </row>
    <row r="131" spans="2:6" ht="15" x14ac:dyDescent="0.25">
      <c r="B131" s="9"/>
      <c r="E131" s="10">
        <f>SUM(E125:E130)</f>
        <v>2587.3199999999997</v>
      </c>
      <c r="F131" s="10"/>
    </row>
    <row r="133" spans="2:6" x14ac:dyDescent="0.2">
      <c r="B133" s="7" t="s">
        <v>10</v>
      </c>
    </row>
    <row r="134" spans="2:6" x14ac:dyDescent="0.2">
      <c r="B134" s="11" t="s">
        <v>11</v>
      </c>
      <c r="C134" s="12">
        <v>28.59</v>
      </c>
      <c r="D134" s="103"/>
    </row>
    <row r="135" spans="2:6" x14ac:dyDescent="0.2">
      <c r="B135" s="13"/>
    </row>
    <row r="136" spans="2:6" x14ac:dyDescent="0.2">
      <c r="B136" t="s">
        <v>3</v>
      </c>
      <c r="E136" s="8">
        <v>742.7</v>
      </c>
      <c r="F136" s="8"/>
    </row>
    <row r="137" spans="2:6" x14ac:dyDescent="0.2">
      <c r="B137" t="s">
        <v>4</v>
      </c>
      <c r="E137" s="8">
        <f>C120*C134</f>
        <v>28.59</v>
      </c>
      <c r="F137" s="8"/>
    </row>
    <row r="138" spans="2:6" x14ac:dyDescent="0.2">
      <c r="B138" t="s">
        <v>5</v>
      </c>
      <c r="E138" s="8">
        <v>592.99</v>
      </c>
      <c r="F138" s="8"/>
    </row>
    <row r="139" spans="2:6" x14ac:dyDescent="0.2">
      <c r="B139" t="s">
        <v>6</v>
      </c>
      <c r="E139" s="8">
        <v>331.58</v>
      </c>
      <c r="F139" s="8"/>
    </row>
    <row r="140" spans="2:6" ht="15" x14ac:dyDescent="0.25">
      <c r="B140" s="9"/>
      <c r="E140" s="14">
        <f>SUM(E136:E139)</f>
        <v>1695.8600000000001</v>
      </c>
      <c r="F140" s="14"/>
    </row>
    <row r="142" spans="2:6" x14ac:dyDescent="0.2">
      <c r="B142" s="15" t="s">
        <v>12</v>
      </c>
    </row>
    <row r="143" spans="2:6" x14ac:dyDescent="0.2">
      <c r="B143" t="s">
        <v>13</v>
      </c>
      <c r="E143" s="8">
        <v>100.03</v>
      </c>
      <c r="F143" s="8"/>
    </row>
    <row r="144" spans="2:6" x14ac:dyDescent="0.2">
      <c r="B144" t="s">
        <v>14</v>
      </c>
      <c r="E144" s="8">
        <v>142.89999999999998</v>
      </c>
      <c r="F144" s="8"/>
    </row>
    <row r="145" spans="2:9" x14ac:dyDescent="0.2">
      <c r="B145" t="s">
        <v>15</v>
      </c>
      <c r="E145" s="8">
        <v>2.2200000000000002</v>
      </c>
      <c r="F145" s="8"/>
    </row>
    <row r="146" spans="2:9" ht="13.5" thickBot="1" x14ac:dyDescent="0.25"/>
    <row r="147" spans="2:9" ht="16.5" thickTop="1" thickBot="1" x14ac:dyDescent="0.3">
      <c r="B147" s="5" t="s">
        <v>72</v>
      </c>
      <c r="E147" s="16">
        <f>12*E131+2*E140</f>
        <v>34439.56</v>
      </c>
      <c r="F147" s="117"/>
    </row>
    <row r="148" spans="2:9" ht="23.25" thickTop="1" x14ac:dyDescent="0.2">
      <c r="B148" s="17" t="s">
        <v>17</v>
      </c>
    </row>
    <row r="150" spans="2:9" x14ac:dyDescent="0.2">
      <c r="B150" s="18"/>
      <c r="C150" s="18"/>
      <c r="D150" s="18"/>
      <c r="E150" s="18"/>
      <c r="F150" s="18"/>
      <c r="G150" s="18"/>
      <c r="H150" s="18"/>
      <c r="I150" s="18"/>
    </row>
    <row r="153" spans="2:9" ht="22.5" customHeight="1" x14ac:dyDescent="0.3">
      <c r="B153" s="1" t="s">
        <v>69</v>
      </c>
    </row>
    <row r="155" spans="2:9" x14ac:dyDescent="0.2">
      <c r="B155" s="2" t="s">
        <v>0</v>
      </c>
      <c r="C155" s="3">
        <v>7</v>
      </c>
      <c r="E155" s="107" t="s">
        <v>67</v>
      </c>
      <c r="F155" s="107" t="s">
        <v>68</v>
      </c>
    </row>
    <row r="156" spans="2:9" x14ac:dyDescent="0.2">
      <c r="B156" s="2"/>
      <c r="C156" s="4"/>
    </row>
    <row r="157" spans="2:9" x14ac:dyDescent="0.2">
      <c r="B157" s="5" t="s">
        <v>1</v>
      </c>
      <c r="C157" s="6">
        <v>45.29</v>
      </c>
      <c r="D157" s="101">
        <v>45.41</v>
      </c>
    </row>
    <row r="158" spans="2:9" x14ac:dyDescent="0.2">
      <c r="B158" s="2"/>
    </row>
    <row r="159" spans="2:9" x14ac:dyDescent="0.2">
      <c r="B159" s="7" t="s">
        <v>2</v>
      </c>
    </row>
    <row r="160" spans="2:9" x14ac:dyDescent="0.2">
      <c r="B160" t="s">
        <v>3</v>
      </c>
      <c r="E160" s="8">
        <v>1177.08</v>
      </c>
      <c r="F160" s="8">
        <v>1179.96</v>
      </c>
    </row>
    <row r="161" spans="2:6" x14ac:dyDescent="0.2">
      <c r="B161" t="s">
        <v>4</v>
      </c>
      <c r="E161" s="8">
        <f>C155*C157</f>
        <v>317.02999999999997</v>
      </c>
      <c r="F161" s="8">
        <f>C155*D157</f>
        <v>317.87</v>
      </c>
    </row>
    <row r="162" spans="2:6" x14ac:dyDescent="0.2">
      <c r="B162" t="s">
        <v>5</v>
      </c>
      <c r="E162" s="8">
        <v>579.93999999999994</v>
      </c>
      <c r="F162" s="8">
        <v>581.36</v>
      </c>
    </row>
    <row r="163" spans="2:6" x14ac:dyDescent="0.2">
      <c r="B163" t="s">
        <v>6</v>
      </c>
      <c r="E163" s="8">
        <v>324.27999999999997</v>
      </c>
      <c r="F163" s="8">
        <v>325.07</v>
      </c>
    </row>
    <row r="164" spans="2:6" x14ac:dyDescent="0.2">
      <c r="B164" t="s">
        <v>8</v>
      </c>
      <c r="E164" s="8">
        <v>22.94</v>
      </c>
      <c r="F164" s="8">
        <v>23</v>
      </c>
    </row>
    <row r="165" spans="2:6" x14ac:dyDescent="0.2">
      <c r="B165" t="s">
        <v>9</v>
      </c>
      <c r="E165" s="8">
        <v>380.84</v>
      </c>
      <c r="F165" s="8">
        <v>381.77</v>
      </c>
    </row>
    <row r="166" spans="2:6" ht="15" x14ac:dyDescent="0.25">
      <c r="B166" s="9"/>
      <c r="E166" s="10">
        <f>SUM(E160:E165)</f>
        <v>2802.11</v>
      </c>
      <c r="F166" s="10">
        <f>SUM(F160:F165)</f>
        <v>2809.03</v>
      </c>
    </row>
    <row r="168" spans="2:6" x14ac:dyDescent="0.2">
      <c r="B168" s="7" t="s">
        <v>10</v>
      </c>
    </row>
    <row r="169" spans="2:6" x14ac:dyDescent="0.2">
      <c r="B169" s="11" t="s">
        <v>11</v>
      </c>
      <c r="C169" s="12">
        <v>27.95</v>
      </c>
      <c r="D169" s="103">
        <v>28.02</v>
      </c>
    </row>
    <row r="170" spans="2:6" x14ac:dyDescent="0.2">
      <c r="B170" s="13"/>
    </row>
    <row r="171" spans="2:6" x14ac:dyDescent="0.2">
      <c r="B171" t="s">
        <v>3</v>
      </c>
      <c r="E171" s="8">
        <v>726.35</v>
      </c>
      <c r="F171" s="8">
        <v>728.13</v>
      </c>
    </row>
    <row r="172" spans="2:6" x14ac:dyDescent="0.2">
      <c r="B172" t="s">
        <v>4</v>
      </c>
      <c r="E172" s="8">
        <f>C155*C169</f>
        <v>195.65</v>
      </c>
      <c r="F172" s="8">
        <f>C155*D169</f>
        <v>196.14</v>
      </c>
    </row>
    <row r="173" spans="2:6" x14ac:dyDescent="0.2">
      <c r="B173" t="s">
        <v>5</v>
      </c>
      <c r="E173" s="8">
        <v>579.93999999999994</v>
      </c>
      <c r="F173" s="8">
        <v>581.36</v>
      </c>
    </row>
    <row r="174" spans="2:6" x14ac:dyDescent="0.2">
      <c r="B174" t="s">
        <v>6</v>
      </c>
      <c r="E174" s="8">
        <v>324.27999999999997</v>
      </c>
      <c r="F174" s="8">
        <v>325.07</v>
      </c>
    </row>
    <row r="175" spans="2:6" ht="15" x14ac:dyDescent="0.25">
      <c r="B175" s="9"/>
      <c r="E175" s="14">
        <f>SUM(E171:E174)</f>
        <v>1826.22</v>
      </c>
      <c r="F175" s="14">
        <f>SUM(F171:F174)</f>
        <v>1830.7</v>
      </c>
    </row>
    <row r="177" spans="2:9" x14ac:dyDescent="0.2">
      <c r="B177" s="15" t="s">
        <v>12</v>
      </c>
    </row>
    <row r="178" spans="2:9" x14ac:dyDescent="0.2">
      <c r="B178" t="s">
        <v>13</v>
      </c>
      <c r="E178" s="8">
        <v>97.820000000000007</v>
      </c>
      <c r="F178" s="8">
        <v>98.06</v>
      </c>
    </row>
    <row r="179" spans="2:9" x14ac:dyDescent="0.2">
      <c r="B179" t="s">
        <v>14</v>
      </c>
      <c r="E179" s="8">
        <v>139.75</v>
      </c>
      <c r="F179" s="8">
        <v>140.09</v>
      </c>
    </row>
    <row r="180" spans="2:9" x14ac:dyDescent="0.2">
      <c r="B180" t="s">
        <v>15</v>
      </c>
      <c r="E180" s="8">
        <v>2.16</v>
      </c>
      <c r="F180" s="8">
        <v>2.17</v>
      </c>
    </row>
    <row r="181" spans="2:9" ht="13.5" thickBot="1" x14ac:dyDescent="0.25"/>
    <row r="182" spans="2:9" ht="16.5" thickTop="1" thickBot="1" x14ac:dyDescent="0.3">
      <c r="B182" s="5" t="s">
        <v>70</v>
      </c>
      <c r="E182" s="16">
        <f>12*E166+2*E175</f>
        <v>37277.760000000002</v>
      </c>
      <c r="F182" s="16">
        <f>6*E166+6*F166+E175+F175</f>
        <v>37323.759999999995</v>
      </c>
    </row>
    <row r="183" spans="2:9" ht="23.25" thickTop="1" x14ac:dyDescent="0.2">
      <c r="B183" s="17" t="s">
        <v>17</v>
      </c>
    </row>
    <row r="185" spans="2:9" x14ac:dyDescent="0.2">
      <c r="B185" s="18"/>
      <c r="C185" s="18"/>
      <c r="D185" s="18"/>
      <c r="E185" s="18"/>
      <c r="F185" s="18"/>
      <c r="G185" s="18"/>
      <c r="H185" s="18"/>
      <c r="I185" s="18"/>
    </row>
    <row r="189" spans="2:9" ht="22.5" customHeight="1" x14ac:dyDescent="0.3">
      <c r="B189" s="1" t="s">
        <v>65</v>
      </c>
    </row>
    <row r="191" spans="2:9" x14ac:dyDescent="0.2">
      <c r="B191" s="2" t="s">
        <v>0</v>
      </c>
      <c r="C191" s="3">
        <v>9</v>
      </c>
      <c r="E191" s="107" t="s">
        <v>67</v>
      </c>
      <c r="F191" s="107" t="s">
        <v>68</v>
      </c>
    </row>
    <row r="192" spans="2:9" x14ac:dyDescent="0.2">
      <c r="B192" s="2"/>
      <c r="C192" s="4"/>
    </row>
    <row r="193" spans="2:6" x14ac:dyDescent="0.2">
      <c r="B193" s="5" t="s">
        <v>1</v>
      </c>
      <c r="C193" s="6">
        <v>44.18</v>
      </c>
      <c r="D193" s="101">
        <v>44.29</v>
      </c>
    </row>
    <row r="194" spans="2:6" x14ac:dyDescent="0.2">
      <c r="B194" s="2"/>
    </row>
    <row r="195" spans="2:6" x14ac:dyDescent="0.2">
      <c r="B195" s="7" t="s">
        <v>2</v>
      </c>
    </row>
    <row r="196" spans="2:6" x14ac:dyDescent="0.2">
      <c r="B196" t="s">
        <v>3</v>
      </c>
      <c r="E196" s="8">
        <v>1148.3399999999999</v>
      </c>
      <c r="F196" s="8">
        <v>1151.1600000000001</v>
      </c>
    </row>
    <row r="197" spans="2:6" x14ac:dyDescent="0.2">
      <c r="B197" t="s">
        <v>4</v>
      </c>
      <c r="E197" s="8">
        <f>C191*C193</f>
        <v>397.62</v>
      </c>
      <c r="F197" s="8">
        <f>C191*D193</f>
        <v>398.61</v>
      </c>
    </row>
    <row r="198" spans="2:6" x14ac:dyDescent="0.2">
      <c r="B198" t="s">
        <v>5</v>
      </c>
      <c r="E198" s="8">
        <v>565.77</v>
      </c>
      <c r="F198" s="8">
        <v>567.16</v>
      </c>
    </row>
    <row r="199" spans="2:6" x14ac:dyDescent="0.2">
      <c r="B199" t="s">
        <v>6</v>
      </c>
      <c r="E199" s="8">
        <v>316.36</v>
      </c>
      <c r="F199" s="8">
        <v>317.14</v>
      </c>
    </row>
    <row r="200" spans="2:6" x14ac:dyDescent="0.2">
      <c r="B200" t="s">
        <v>8</v>
      </c>
      <c r="E200" s="8">
        <v>22.380000000000003</v>
      </c>
      <c r="F200" s="8">
        <v>22.430000000000003</v>
      </c>
    </row>
    <row r="201" spans="2:6" x14ac:dyDescent="0.2">
      <c r="B201" t="s">
        <v>9</v>
      </c>
      <c r="E201" s="8">
        <v>371.53999999999996</v>
      </c>
      <c r="F201" s="8">
        <v>372.45</v>
      </c>
    </row>
    <row r="202" spans="2:6" ht="15" x14ac:dyDescent="0.25">
      <c r="B202" s="9"/>
      <c r="E202" s="10">
        <f>SUM(E196:E201)</f>
        <v>2822.01</v>
      </c>
      <c r="F202" s="10">
        <f>SUM(F196:F201)</f>
        <v>2828.9499999999994</v>
      </c>
    </row>
    <row r="204" spans="2:6" x14ac:dyDescent="0.2">
      <c r="B204" s="7" t="s">
        <v>10</v>
      </c>
    </row>
    <row r="205" spans="2:6" x14ac:dyDescent="0.2">
      <c r="B205" s="11" t="s">
        <v>11</v>
      </c>
      <c r="C205" s="12">
        <v>27.26</v>
      </c>
      <c r="D205" s="103">
        <v>27.32</v>
      </c>
    </row>
    <row r="206" spans="2:6" x14ac:dyDescent="0.2">
      <c r="B206" s="13"/>
    </row>
    <row r="207" spans="2:6" x14ac:dyDescent="0.2">
      <c r="B207" t="s">
        <v>3</v>
      </c>
      <c r="E207" s="8">
        <v>708.61</v>
      </c>
      <c r="F207" s="8">
        <v>710.35</v>
      </c>
    </row>
    <row r="208" spans="2:6" x14ac:dyDescent="0.2">
      <c r="B208" t="s">
        <v>4</v>
      </c>
      <c r="E208" s="8">
        <f>C191*C205</f>
        <v>245.34</v>
      </c>
      <c r="F208" s="8">
        <f>C191*D205</f>
        <v>245.88</v>
      </c>
    </row>
    <row r="209" spans="2:9" x14ac:dyDescent="0.2">
      <c r="B209" t="s">
        <v>5</v>
      </c>
      <c r="E209" s="8">
        <v>565.77</v>
      </c>
      <c r="F209" s="8">
        <v>567.16</v>
      </c>
    </row>
    <row r="210" spans="2:9" x14ac:dyDescent="0.2">
      <c r="B210" t="s">
        <v>6</v>
      </c>
      <c r="E210" s="8">
        <v>316.36</v>
      </c>
      <c r="F210" s="8">
        <v>317.14</v>
      </c>
    </row>
    <row r="211" spans="2:9" ht="15" x14ac:dyDescent="0.25">
      <c r="B211" s="9"/>
      <c r="E211" s="14">
        <f>SUM(E207:E210)</f>
        <v>1836.08</v>
      </c>
      <c r="F211" s="14">
        <f>SUM(F207:F210)</f>
        <v>1840.5299999999997</v>
      </c>
    </row>
    <row r="213" spans="2:9" x14ac:dyDescent="0.2">
      <c r="B213" s="15" t="s">
        <v>12</v>
      </c>
    </row>
    <row r="214" spans="2:9" x14ac:dyDescent="0.2">
      <c r="B214" t="s">
        <v>13</v>
      </c>
      <c r="E214" s="8">
        <v>95.43</v>
      </c>
    </row>
    <row r="215" spans="2:9" x14ac:dyDescent="0.2">
      <c r="B215" t="s">
        <v>14</v>
      </c>
      <c r="E215" s="8">
        <v>136.32999999999998</v>
      </c>
    </row>
    <row r="216" spans="2:9" x14ac:dyDescent="0.2">
      <c r="B216" t="s">
        <v>15</v>
      </c>
      <c r="E216" s="8">
        <v>2.11</v>
      </c>
    </row>
    <row r="217" spans="2:9" ht="13.5" thickBot="1" x14ac:dyDescent="0.25"/>
    <row r="218" spans="2:9" ht="16.5" thickTop="1" thickBot="1" x14ac:dyDescent="0.3">
      <c r="B218" s="5" t="s">
        <v>66</v>
      </c>
      <c r="E218" s="16">
        <f>8*E202+1*E211+4*F202+1*F211</f>
        <v>37568.49</v>
      </c>
      <c r="F218" s="115"/>
      <c r="G218" s="100"/>
      <c r="H218" s="112"/>
    </row>
    <row r="219" spans="2:9" ht="23.25" thickTop="1" x14ac:dyDescent="0.2">
      <c r="B219" s="17" t="s">
        <v>17</v>
      </c>
    </row>
    <row r="221" spans="2:9" x14ac:dyDescent="0.2">
      <c r="B221" s="18"/>
      <c r="C221" s="18"/>
      <c r="D221" s="18"/>
      <c r="E221" s="18"/>
      <c r="F221" s="18"/>
      <c r="G221" s="18"/>
      <c r="H221" s="18"/>
      <c r="I221" s="18"/>
    </row>
    <row r="225" spans="2:5" ht="22.5" customHeight="1" x14ac:dyDescent="0.3">
      <c r="B225" s="1" t="s">
        <v>63</v>
      </c>
    </row>
    <row r="227" spans="2:5" x14ac:dyDescent="0.2">
      <c r="B227" s="2" t="s">
        <v>0</v>
      </c>
      <c r="C227" s="3">
        <v>9</v>
      </c>
    </row>
    <row r="228" spans="2:5" x14ac:dyDescent="0.2">
      <c r="B228" s="2"/>
      <c r="C228" s="4"/>
    </row>
    <row r="229" spans="2:5" x14ac:dyDescent="0.2">
      <c r="B229" s="5" t="s">
        <v>1</v>
      </c>
      <c r="C229" s="6">
        <v>43.519999999999996</v>
      </c>
    </row>
    <row r="230" spans="2:5" x14ac:dyDescent="0.2">
      <c r="B230" s="2"/>
    </row>
    <row r="231" spans="2:5" x14ac:dyDescent="0.2">
      <c r="B231" s="7" t="s">
        <v>2</v>
      </c>
    </row>
    <row r="232" spans="2:5" x14ac:dyDescent="0.2">
      <c r="B232" t="s">
        <v>3</v>
      </c>
      <c r="E232" s="8">
        <v>1131.3599999999999</v>
      </c>
    </row>
    <row r="233" spans="2:5" x14ac:dyDescent="0.2">
      <c r="B233" t="s">
        <v>4</v>
      </c>
      <c r="E233" s="8">
        <f>C227*C229</f>
        <v>391.67999999999995</v>
      </c>
    </row>
    <row r="234" spans="2:5" x14ac:dyDescent="0.2">
      <c r="B234" t="s">
        <v>5</v>
      </c>
      <c r="E234" s="8">
        <v>557.4</v>
      </c>
    </row>
    <row r="235" spans="2:5" x14ac:dyDescent="0.2">
      <c r="B235" t="s">
        <v>6</v>
      </c>
      <c r="E235" s="8">
        <v>311.68</v>
      </c>
    </row>
    <row r="236" spans="2:5" x14ac:dyDescent="0.2">
      <c r="B236" t="s">
        <v>8</v>
      </c>
      <c r="E236" s="8">
        <v>22.040000000000003</v>
      </c>
    </row>
    <row r="237" spans="2:5" x14ac:dyDescent="0.2">
      <c r="B237" t="s">
        <v>9</v>
      </c>
      <c r="E237" s="8">
        <v>366.03999999999996</v>
      </c>
    </row>
    <row r="238" spans="2:5" ht="15" x14ac:dyDescent="0.25">
      <c r="B238" s="9"/>
      <c r="E238" s="10">
        <f>SUM(E232:E237)</f>
        <v>2780.2</v>
      </c>
    </row>
    <row r="240" spans="2:5" x14ac:dyDescent="0.2">
      <c r="B240" s="7" t="s">
        <v>10</v>
      </c>
    </row>
    <row r="241" spans="2:5" x14ac:dyDescent="0.2">
      <c r="B241" s="11" t="s">
        <v>11</v>
      </c>
      <c r="C241" s="12">
        <v>26.85</v>
      </c>
    </row>
    <row r="242" spans="2:5" x14ac:dyDescent="0.2">
      <c r="B242" s="13"/>
    </row>
    <row r="243" spans="2:5" x14ac:dyDescent="0.2">
      <c r="B243" t="s">
        <v>3</v>
      </c>
      <c r="E243" s="8">
        <v>698.13</v>
      </c>
    </row>
    <row r="244" spans="2:5" x14ac:dyDescent="0.2">
      <c r="B244" t="s">
        <v>4</v>
      </c>
      <c r="E244" s="8">
        <f>C227*C241</f>
        <v>241.65</v>
      </c>
    </row>
    <row r="245" spans="2:5" x14ac:dyDescent="0.2">
      <c r="B245" t="s">
        <v>5</v>
      </c>
      <c r="E245" s="8">
        <v>557.4</v>
      </c>
    </row>
    <row r="246" spans="2:5" x14ac:dyDescent="0.2">
      <c r="B246" t="s">
        <v>6</v>
      </c>
      <c r="E246" s="8">
        <v>311.68</v>
      </c>
    </row>
    <row r="247" spans="2:5" ht="15" x14ac:dyDescent="0.25">
      <c r="B247" s="9"/>
      <c r="E247" s="14">
        <f>SUM(E243:E246)</f>
        <v>1808.86</v>
      </c>
    </row>
    <row r="249" spans="2:5" x14ac:dyDescent="0.2">
      <c r="B249" s="15" t="s">
        <v>12</v>
      </c>
    </row>
    <row r="250" spans="2:5" x14ac:dyDescent="0.2">
      <c r="B250" t="s">
        <v>13</v>
      </c>
      <c r="E250" s="8">
        <v>94.01</v>
      </c>
    </row>
    <row r="251" spans="2:5" x14ac:dyDescent="0.2">
      <c r="B251" t="s">
        <v>14</v>
      </c>
      <c r="E251" s="8">
        <v>134.31</v>
      </c>
    </row>
    <row r="252" spans="2:5" x14ac:dyDescent="0.2">
      <c r="B252" t="s">
        <v>15</v>
      </c>
      <c r="E252" s="8">
        <v>2.08</v>
      </c>
    </row>
    <row r="253" spans="2:5" ht="13.5" thickBot="1" x14ac:dyDescent="0.25"/>
    <row r="254" spans="2:5" ht="16.5" thickTop="1" thickBot="1" x14ac:dyDescent="0.3">
      <c r="B254" s="5" t="s">
        <v>64</v>
      </c>
      <c r="E254" s="16">
        <f>12*E238+2*E247</f>
        <v>36980.119999999995</v>
      </c>
    </row>
    <row r="255" spans="2:5" ht="23.25" thickTop="1" x14ac:dyDescent="0.2">
      <c r="B255" s="17" t="s">
        <v>17</v>
      </c>
    </row>
    <row r="257" spans="2:9" x14ac:dyDescent="0.2">
      <c r="B257" s="18"/>
      <c r="C257" s="18"/>
      <c r="D257" s="18"/>
      <c r="E257" s="18"/>
      <c r="F257" s="18"/>
      <c r="G257" s="18"/>
      <c r="H257" s="18"/>
      <c r="I257" s="18"/>
    </row>
    <row r="259" spans="2:9" ht="22.5" customHeight="1" x14ac:dyDescent="0.3">
      <c r="B259" s="1" t="s">
        <v>59</v>
      </c>
      <c r="C259" s="100"/>
    </row>
    <row r="261" spans="2:9" x14ac:dyDescent="0.2">
      <c r="B261" s="2" t="s">
        <v>0</v>
      </c>
      <c r="C261" s="78">
        <v>9</v>
      </c>
    </row>
    <row r="262" spans="2:9" x14ac:dyDescent="0.2">
      <c r="B262" s="2"/>
    </row>
    <row r="263" spans="2:9" x14ac:dyDescent="0.2">
      <c r="B263" s="5" t="s">
        <v>1</v>
      </c>
      <c r="C263" s="5">
        <v>43.08</v>
      </c>
    </row>
    <row r="264" spans="2:9" x14ac:dyDescent="0.2">
      <c r="B264" s="2"/>
    </row>
    <row r="265" spans="2:9" x14ac:dyDescent="0.2">
      <c r="B265" s="7" t="s">
        <v>2</v>
      </c>
    </row>
    <row r="266" spans="2:9" x14ac:dyDescent="0.2">
      <c r="B266" t="s">
        <v>3</v>
      </c>
      <c r="E266" s="8">
        <v>1120.1500000000001</v>
      </c>
    </row>
    <row r="267" spans="2:9" x14ac:dyDescent="0.2">
      <c r="B267" t="s">
        <v>4</v>
      </c>
      <c r="E267" s="8">
        <f>C261*C263</f>
        <v>387.71999999999997</v>
      </c>
    </row>
    <row r="268" spans="2:9" x14ac:dyDescent="0.2">
      <c r="B268" t="s">
        <v>5</v>
      </c>
      <c r="E268" s="8">
        <v>551.88</v>
      </c>
    </row>
    <row r="269" spans="2:9" x14ac:dyDescent="0.2">
      <c r="B269" t="s">
        <v>6</v>
      </c>
      <c r="E269" s="8">
        <v>308.58999999999997</v>
      </c>
    </row>
    <row r="270" spans="2:9" x14ac:dyDescent="0.2">
      <c r="B270" t="s">
        <v>8</v>
      </c>
      <c r="E270" s="8">
        <v>21.82</v>
      </c>
    </row>
    <row r="271" spans="2:9" x14ac:dyDescent="0.2">
      <c r="B271" t="s">
        <v>9</v>
      </c>
      <c r="E271" s="8">
        <v>362.40999999999997</v>
      </c>
    </row>
    <row r="272" spans="2:9" ht="15" x14ac:dyDescent="0.25">
      <c r="B272" s="9"/>
      <c r="E272" s="10">
        <f>SUM(E266:E271)</f>
        <v>2752.57</v>
      </c>
    </row>
    <row r="274" spans="2:5" x14ac:dyDescent="0.2">
      <c r="B274" s="7" t="s">
        <v>10</v>
      </c>
    </row>
    <row r="275" spans="2:5" x14ac:dyDescent="0.2">
      <c r="B275" s="11" t="s">
        <v>56</v>
      </c>
      <c r="C275" s="11">
        <v>26.580000000000002</v>
      </c>
    </row>
    <row r="277" spans="2:5" x14ac:dyDescent="0.2">
      <c r="B277" t="s">
        <v>3</v>
      </c>
      <c r="E277" s="8">
        <v>691.21</v>
      </c>
    </row>
    <row r="278" spans="2:5" x14ac:dyDescent="0.2">
      <c r="B278" t="s">
        <v>4</v>
      </c>
      <c r="E278" s="8">
        <f>C261*C275</f>
        <v>239.22000000000003</v>
      </c>
    </row>
    <row r="279" spans="2:5" x14ac:dyDescent="0.2">
      <c r="B279" t="s">
        <v>5</v>
      </c>
      <c r="E279" s="8">
        <v>551.88</v>
      </c>
    </row>
    <row r="280" spans="2:5" x14ac:dyDescent="0.2">
      <c r="B280" t="s">
        <v>6</v>
      </c>
      <c r="E280" s="8">
        <v>308.58999999999997</v>
      </c>
    </row>
    <row r="281" spans="2:5" ht="15" x14ac:dyDescent="0.25">
      <c r="B281" s="9"/>
      <c r="E281" s="14">
        <f>SUM(E277:E280)</f>
        <v>1790.8999999999999</v>
      </c>
    </row>
    <row r="283" spans="2:5" x14ac:dyDescent="0.2">
      <c r="B283" s="15" t="s">
        <v>12</v>
      </c>
    </row>
    <row r="284" spans="2:5" x14ac:dyDescent="0.2">
      <c r="B284" t="s">
        <v>13</v>
      </c>
      <c r="E284" s="8">
        <v>93.070000000000007</v>
      </c>
    </row>
    <row r="285" spans="2:5" x14ac:dyDescent="0.2">
      <c r="B285" t="s">
        <v>14</v>
      </c>
      <c r="E285" s="8">
        <v>132.97999999999999</v>
      </c>
    </row>
    <row r="286" spans="2:5" x14ac:dyDescent="0.2">
      <c r="B286" t="s">
        <v>15</v>
      </c>
      <c r="E286" s="8">
        <v>2.0699999999999998</v>
      </c>
    </row>
    <row r="287" spans="2:5" ht="13.5" thickBot="1" x14ac:dyDescent="0.25"/>
    <row r="288" spans="2:5" ht="16.5" thickTop="1" thickBot="1" x14ac:dyDescent="0.3">
      <c r="B288" s="5" t="s">
        <v>61</v>
      </c>
      <c r="E288" s="16">
        <f>12*E272+2*E281</f>
        <v>36612.640000000007</v>
      </c>
    </row>
    <row r="289" spans="2:9" ht="23.25" thickTop="1" x14ac:dyDescent="0.2">
      <c r="B289" s="17" t="s">
        <v>17</v>
      </c>
    </row>
    <row r="290" spans="2:9" x14ac:dyDescent="0.2">
      <c r="B290" s="17"/>
    </row>
    <row r="291" spans="2:9" x14ac:dyDescent="0.2">
      <c r="B291" s="18"/>
      <c r="C291" s="18"/>
      <c r="D291" s="18"/>
      <c r="E291" s="18"/>
      <c r="F291" s="18"/>
      <c r="G291" s="18"/>
      <c r="H291" s="18"/>
      <c r="I291" s="18"/>
    </row>
    <row r="293" spans="2:9" ht="22.5" customHeight="1" x14ac:dyDescent="0.3">
      <c r="B293" s="1" t="s">
        <v>60</v>
      </c>
      <c r="C293" s="99"/>
    </row>
    <row r="295" spans="2:9" x14ac:dyDescent="0.2">
      <c r="B295" s="2" t="s">
        <v>0</v>
      </c>
      <c r="C295" s="78">
        <v>6</v>
      </c>
    </row>
    <row r="296" spans="2:9" x14ac:dyDescent="0.2">
      <c r="B296" s="2"/>
    </row>
    <row r="297" spans="2:9" x14ac:dyDescent="0.2">
      <c r="B297" s="5" t="s">
        <v>1</v>
      </c>
      <c r="C297" s="5">
        <v>42.65</v>
      </c>
    </row>
    <row r="298" spans="2:9" x14ac:dyDescent="0.2">
      <c r="B298" s="2"/>
    </row>
    <row r="299" spans="2:9" x14ac:dyDescent="0.2">
      <c r="B299" s="7" t="s">
        <v>2</v>
      </c>
    </row>
    <row r="300" spans="2:9" x14ac:dyDescent="0.2">
      <c r="B300" t="s">
        <v>3</v>
      </c>
      <c r="E300" s="8">
        <v>1109.05</v>
      </c>
    </row>
    <row r="301" spans="2:9" x14ac:dyDescent="0.2">
      <c r="B301" t="s">
        <v>4</v>
      </c>
      <c r="E301" s="8">
        <f>C295*C297</f>
        <v>255.89999999999998</v>
      </c>
    </row>
    <row r="302" spans="2:9" x14ac:dyDescent="0.2">
      <c r="B302" t="s">
        <v>5</v>
      </c>
      <c r="E302" s="8">
        <v>546.41</v>
      </c>
    </row>
    <row r="303" spans="2:9" x14ac:dyDescent="0.2">
      <c r="B303" t="s">
        <v>6</v>
      </c>
      <c r="E303" s="8">
        <v>305.52999999999997</v>
      </c>
    </row>
    <row r="304" spans="2:9" x14ac:dyDescent="0.2">
      <c r="B304" t="s">
        <v>8</v>
      </c>
      <c r="E304" s="8">
        <v>21.6</v>
      </c>
    </row>
    <row r="305" spans="2:5" x14ac:dyDescent="0.2">
      <c r="B305" t="s">
        <v>9</v>
      </c>
      <c r="E305" s="8">
        <v>358.82</v>
      </c>
    </row>
    <row r="306" spans="2:5" ht="15" x14ac:dyDescent="0.25">
      <c r="B306" s="9"/>
      <c r="E306" s="10">
        <f>SUM(E300:E305)</f>
        <v>2597.3099999999995</v>
      </c>
    </row>
    <row r="308" spans="2:5" x14ac:dyDescent="0.2">
      <c r="B308" s="7" t="s">
        <v>10</v>
      </c>
    </row>
    <row r="309" spans="2:5" x14ac:dyDescent="0.2">
      <c r="B309" s="11" t="s">
        <v>56</v>
      </c>
      <c r="C309" s="11">
        <v>26.31</v>
      </c>
    </row>
    <row r="311" spans="2:5" x14ac:dyDescent="0.2">
      <c r="B311" t="s">
        <v>3</v>
      </c>
      <c r="E311" s="8">
        <v>684.36</v>
      </c>
    </row>
    <row r="312" spans="2:5" x14ac:dyDescent="0.2">
      <c r="B312" t="s">
        <v>4</v>
      </c>
      <c r="E312" s="8">
        <f>C295*C309</f>
        <v>157.85999999999999</v>
      </c>
    </row>
    <row r="313" spans="2:5" x14ac:dyDescent="0.2">
      <c r="B313" t="s">
        <v>5</v>
      </c>
      <c r="E313" s="8">
        <v>546.41</v>
      </c>
    </row>
    <row r="314" spans="2:5" x14ac:dyDescent="0.2">
      <c r="B314" t="s">
        <v>6</v>
      </c>
      <c r="E314" s="8">
        <v>305.52999999999997</v>
      </c>
    </row>
    <row r="315" spans="2:5" ht="15" x14ac:dyDescent="0.25">
      <c r="B315" s="9"/>
      <c r="E315" s="14">
        <f>SUM(E311:E314)</f>
        <v>1694.16</v>
      </c>
    </row>
    <row r="317" spans="2:5" x14ac:dyDescent="0.2">
      <c r="B317" s="15" t="s">
        <v>12</v>
      </c>
    </row>
    <row r="318" spans="2:5" x14ac:dyDescent="0.2">
      <c r="B318" t="s">
        <v>13</v>
      </c>
      <c r="E318" s="8">
        <v>92.14</v>
      </c>
    </row>
    <row r="319" spans="2:5" x14ac:dyDescent="0.2">
      <c r="B319" t="s">
        <v>14</v>
      </c>
      <c r="E319" s="8">
        <v>131.66</v>
      </c>
    </row>
    <row r="320" spans="2:5" x14ac:dyDescent="0.2">
      <c r="B320" t="s">
        <v>15</v>
      </c>
      <c r="E320" s="8">
        <v>2.16</v>
      </c>
    </row>
    <row r="321" spans="2:9" ht="13.5" thickBot="1" x14ac:dyDescent="0.25"/>
    <row r="322" spans="2:9" ht="16.5" thickTop="1" thickBot="1" x14ac:dyDescent="0.3">
      <c r="B322" s="5" t="s">
        <v>62</v>
      </c>
      <c r="E322" s="16">
        <f>12*E306+2*E315</f>
        <v>34556.039999999994</v>
      </c>
    </row>
    <row r="323" spans="2:9" ht="23.25" thickTop="1" x14ac:dyDescent="0.2">
      <c r="B323" s="17" t="s">
        <v>17</v>
      </c>
    </row>
    <row r="325" spans="2:9" x14ac:dyDescent="0.2">
      <c r="B325" s="18"/>
      <c r="C325" s="18"/>
      <c r="D325" s="18"/>
      <c r="E325" s="18"/>
      <c r="F325" s="18"/>
      <c r="G325" s="18"/>
      <c r="H325" s="18"/>
      <c r="I325" s="18"/>
    </row>
    <row r="327" spans="2:9" ht="20.25" x14ac:dyDescent="0.3">
      <c r="B327" s="1" t="s">
        <v>18</v>
      </c>
    </row>
    <row r="329" spans="2:9" x14ac:dyDescent="0.2">
      <c r="B329" s="2" t="s">
        <v>0</v>
      </c>
      <c r="C329" s="19">
        <v>5</v>
      </c>
    </row>
    <row r="330" spans="2:9" x14ac:dyDescent="0.2">
      <c r="B330" s="2"/>
      <c r="C330" s="4"/>
    </row>
    <row r="331" spans="2:9" x14ac:dyDescent="0.2">
      <c r="B331" s="5" t="s">
        <v>19</v>
      </c>
      <c r="C331" s="6">
        <v>42.65</v>
      </c>
    </row>
    <row r="332" spans="2:9" x14ac:dyDescent="0.2">
      <c r="B332" s="2"/>
    </row>
    <row r="333" spans="2:9" x14ac:dyDescent="0.2">
      <c r="B333" s="20" t="s">
        <v>2</v>
      </c>
      <c r="C333" s="13"/>
      <c r="D333" s="13"/>
      <c r="E333" s="21" t="s">
        <v>18</v>
      </c>
      <c r="F333" s="22"/>
      <c r="G333" s="13"/>
      <c r="H333" s="22"/>
      <c r="I333" s="22"/>
    </row>
    <row r="334" spans="2:9" x14ac:dyDescent="0.2">
      <c r="B334" t="s">
        <v>3</v>
      </c>
      <c r="E334" s="23">
        <v>1109.05</v>
      </c>
      <c r="F334" s="8"/>
      <c r="G334" s="24"/>
      <c r="H334" s="25"/>
      <c r="I334" s="26"/>
    </row>
    <row r="335" spans="2:9" x14ac:dyDescent="0.2">
      <c r="B335" t="s">
        <v>4</v>
      </c>
      <c r="E335" s="23">
        <f>C329*C331</f>
        <v>213.25</v>
      </c>
      <c r="F335" s="8"/>
      <c r="G335" s="24"/>
      <c r="H335" s="25"/>
      <c r="I335" s="26"/>
    </row>
    <row r="336" spans="2:9" x14ac:dyDescent="0.2">
      <c r="B336" t="s">
        <v>5</v>
      </c>
      <c r="E336" s="23">
        <v>546.41</v>
      </c>
      <c r="F336" s="8"/>
      <c r="G336" s="24"/>
      <c r="H336" s="25"/>
      <c r="I336" s="26"/>
    </row>
    <row r="337" spans="2:9" x14ac:dyDescent="0.2">
      <c r="B337" t="s">
        <v>6</v>
      </c>
      <c r="E337" s="23">
        <v>305.52999999999997</v>
      </c>
      <c r="F337" s="8"/>
      <c r="G337" s="24"/>
      <c r="H337" s="25"/>
      <c r="I337" s="26"/>
    </row>
    <row r="338" spans="2:9" x14ac:dyDescent="0.2">
      <c r="B338" t="s">
        <v>8</v>
      </c>
      <c r="E338" s="23">
        <v>21.6</v>
      </c>
      <c r="F338" s="8"/>
      <c r="G338" s="24"/>
      <c r="H338" s="25"/>
      <c r="I338" s="26"/>
    </row>
    <row r="339" spans="2:9" x14ac:dyDescent="0.2">
      <c r="B339" t="s">
        <v>9</v>
      </c>
      <c r="E339" s="23">
        <v>358.82</v>
      </c>
      <c r="F339" s="8"/>
      <c r="G339" s="24"/>
      <c r="H339" s="25"/>
      <c r="I339" s="26"/>
    </row>
    <row r="340" spans="2:9" ht="15" x14ac:dyDescent="0.25">
      <c r="B340" s="9"/>
      <c r="C340" s="9"/>
      <c r="D340" s="9"/>
      <c r="E340" s="27">
        <f>SUM(E334:E339)</f>
        <v>2554.66</v>
      </c>
      <c r="F340" s="28"/>
      <c r="G340" s="29"/>
      <c r="H340" s="30"/>
      <c r="I340" s="30"/>
    </row>
    <row r="341" spans="2:9" ht="15" x14ac:dyDescent="0.25">
      <c r="B341" s="9"/>
      <c r="C341" s="9"/>
      <c r="D341" s="9"/>
      <c r="E341" s="27"/>
      <c r="F341" s="28"/>
      <c r="G341" s="29"/>
      <c r="H341" s="30"/>
      <c r="I341" s="30"/>
    </row>
    <row r="343" spans="2:9" x14ac:dyDescent="0.2">
      <c r="B343" s="5" t="s">
        <v>20</v>
      </c>
      <c r="C343" s="6">
        <v>26.31</v>
      </c>
      <c r="D343" s="5"/>
      <c r="E343" s="5" t="s">
        <v>21</v>
      </c>
      <c r="F343" s="6">
        <v>684.36</v>
      </c>
    </row>
    <row r="345" spans="2:9" x14ac:dyDescent="0.2">
      <c r="B345" s="31" t="s">
        <v>10</v>
      </c>
      <c r="D345" s="13"/>
      <c r="E345" s="32" t="s">
        <v>57</v>
      </c>
      <c r="F345" s="22" t="s">
        <v>23</v>
      </c>
      <c r="G345" s="22"/>
      <c r="H345" s="22"/>
      <c r="I345" s="22"/>
    </row>
    <row r="346" spans="2:9" x14ac:dyDescent="0.2">
      <c r="B346" t="s">
        <v>3</v>
      </c>
      <c r="E346" s="8">
        <v>684.36</v>
      </c>
      <c r="F346" s="33">
        <v>0</v>
      </c>
      <c r="H346" s="25"/>
      <c r="I346" s="26"/>
    </row>
    <row r="347" spans="2:9" x14ac:dyDescent="0.2">
      <c r="B347" t="s">
        <v>4</v>
      </c>
      <c r="E347" s="8">
        <f>C329*C343</f>
        <v>131.54999999999998</v>
      </c>
      <c r="F347" s="33">
        <v>0</v>
      </c>
      <c r="H347" s="25"/>
      <c r="I347" s="26"/>
    </row>
    <row r="348" spans="2:9" x14ac:dyDescent="0.2">
      <c r="B348" t="s">
        <v>5</v>
      </c>
      <c r="E348" s="8">
        <v>546.41</v>
      </c>
      <c r="F348" s="33">
        <v>0</v>
      </c>
      <c r="H348" s="25"/>
      <c r="I348" s="26"/>
    </row>
    <row r="349" spans="2:9" x14ac:dyDescent="0.2">
      <c r="B349" t="s">
        <v>6</v>
      </c>
      <c r="E349" s="8">
        <v>305.52999999999997</v>
      </c>
      <c r="F349" s="33">
        <v>0</v>
      </c>
      <c r="H349" s="25"/>
      <c r="I349" s="26"/>
    </row>
    <row r="350" spans="2:9" ht="15" x14ac:dyDescent="0.25">
      <c r="B350" s="9"/>
      <c r="C350" s="9"/>
      <c r="D350" s="9"/>
      <c r="E350" s="28">
        <f>SUM(E346:E349)</f>
        <v>1667.85</v>
      </c>
      <c r="F350" s="34">
        <f>SUM(F346:F349)</f>
        <v>0</v>
      </c>
      <c r="G350" s="9"/>
      <c r="H350" s="9"/>
      <c r="I350" s="30"/>
    </row>
    <row r="352" spans="2:9" x14ac:dyDescent="0.2">
      <c r="B352" s="15" t="s">
        <v>12</v>
      </c>
      <c r="D352" s="13"/>
      <c r="E352" s="32" t="s">
        <v>18</v>
      </c>
      <c r="F352" s="22"/>
      <c r="G352" s="22"/>
      <c r="H352" s="22"/>
      <c r="I352" s="22"/>
    </row>
    <row r="353" spans="2:11" x14ac:dyDescent="0.2">
      <c r="B353" t="s">
        <v>13</v>
      </c>
      <c r="E353" s="8">
        <v>92.14</v>
      </c>
      <c r="F353" s="8"/>
      <c r="G353" s="36"/>
      <c r="H353" s="25"/>
      <c r="I353" s="26"/>
    </row>
    <row r="354" spans="2:11" x14ac:dyDescent="0.2">
      <c r="B354" t="s">
        <v>14</v>
      </c>
      <c r="E354" s="8">
        <v>131.66</v>
      </c>
      <c r="F354" s="8"/>
      <c r="G354" s="36"/>
      <c r="H354" s="25"/>
      <c r="I354" s="26"/>
    </row>
    <row r="355" spans="2:11" x14ac:dyDescent="0.2">
      <c r="B355" t="s">
        <v>15</v>
      </c>
      <c r="E355" s="8">
        <v>2.16</v>
      </c>
      <c r="F355" s="8"/>
      <c r="G355" s="36"/>
      <c r="H355" s="25"/>
      <c r="I355" s="26"/>
    </row>
    <row r="356" spans="2:11" ht="13.5" thickBot="1" x14ac:dyDescent="0.25"/>
    <row r="357" spans="2:11" ht="16.5" thickTop="1" thickBot="1" x14ac:dyDescent="0.3">
      <c r="B357" s="5" t="s">
        <v>24</v>
      </c>
      <c r="E357" s="16">
        <f>12*E340+2*E350</f>
        <v>33991.619999999995</v>
      </c>
    </row>
    <row r="358" spans="2:11" ht="23.25" thickTop="1" x14ac:dyDescent="0.2">
      <c r="B358" s="37" t="s">
        <v>17</v>
      </c>
      <c r="E358" s="38"/>
    </row>
    <row r="359" spans="2:11" x14ac:dyDescent="0.2">
      <c r="E359" s="38"/>
      <c r="F359" s="79" t="s">
        <v>25</v>
      </c>
      <c r="G359" s="13">
        <f>E362/E357</f>
        <v>0.95093349478489109</v>
      </c>
      <c r="H359" s="80" t="s">
        <v>26</v>
      </c>
    </row>
    <row r="360" spans="2:11" ht="15" x14ac:dyDescent="0.25">
      <c r="E360" s="38"/>
      <c r="F360" s="81">
        <f>E357-E362</f>
        <v>1667.8499999999985</v>
      </c>
      <c r="G360" s="13"/>
      <c r="H360" s="82">
        <f>1-G359</f>
        <v>4.9066505215108913E-2</v>
      </c>
    </row>
    <row r="361" spans="2:11" ht="13.5" thickBot="1" x14ac:dyDescent="0.25">
      <c r="E361" s="38"/>
    </row>
    <row r="362" spans="2:11" ht="16.5" thickTop="1" thickBot="1" x14ac:dyDescent="0.3">
      <c r="B362" s="11" t="s">
        <v>27</v>
      </c>
      <c r="C362" s="11"/>
      <c r="D362" s="11"/>
      <c r="E362" s="45">
        <f>12*E340+E350</f>
        <v>32323.769999999997</v>
      </c>
      <c r="K362" s="36"/>
    </row>
    <row r="363" spans="2:11" ht="23.25" thickTop="1" x14ac:dyDescent="0.2">
      <c r="B363" s="37" t="s">
        <v>17</v>
      </c>
      <c r="G363">
        <f>E362/E452</f>
        <v>0.8820347850099951</v>
      </c>
    </row>
    <row r="364" spans="2:11" x14ac:dyDescent="0.2">
      <c r="G364">
        <f>E365/C365</f>
        <v>0.88753792846589841</v>
      </c>
      <c r="K364" s="46"/>
    </row>
    <row r="365" spans="2:11" hidden="1" x14ac:dyDescent="0.2">
      <c r="C365" s="26">
        <f>E357/1568</f>
        <v>21.678329081632651</v>
      </c>
      <c r="D365" s="26">
        <f>E357/1680</f>
        <v>20.23310714285714</v>
      </c>
      <c r="E365" s="26">
        <f>E362/1680</f>
        <v>19.240339285714285</v>
      </c>
      <c r="G365">
        <f>D365/C365</f>
        <v>0.93333333333333335</v>
      </c>
      <c r="K365" s="46"/>
    </row>
    <row r="366" spans="2:11" x14ac:dyDescent="0.2">
      <c r="C366" s="26"/>
      <c r="D366" s="26"/>
      <c r="E366" s="26"/>
      <c r="K366" s="46"/>
    </row>
    <row r="367" spans="2:11" ht="13.5" thickBot="1" x14ac:dyDescent="0.25">
      <c r="C367" s="26"/>
      <c r="D367" s="26"/>
      <c r="K367" s="46"/>
    </row>
    <row r="368" spans="2:11" ht="15.75" thickTop="1" x14ac:dyDescent="0.25">
      <c r="B368" s="47" t="s">
        <v>28</v>
      </c>
      <c r="C368" s="48" t="s">
        <v>29</v>
      </c>
      <c r="D368" s="49" t="s">
        <v>30</v>
      </c>
      <c r="E368" s="50"/>
      <c r="F368" s="50"/>
      <c r="G368" s="51"/>
      <c r="H368" s="52">
        <f>1-G365</f>
        <v>6.6666666666666652E-2</v>
      </c>
      <c r="K368" s="46"/>
    </row>
    <row r="369" spans="2:11" ht="15" x14ac:dyDescent="0.25">
      <c r="B369" s="47" t="s">
        <v>31</v>
      </c>
      <c r="C369" s="53"/>
      <c r="D369" s="54"/>
      <c r="E369" s="54"/>
      <c r="F369" s="54"/>
      <c r="G369" s="54"/>
      <c r="H369" s="55"/>
      <c r="K369" s="46"/>
    </row>
    <row r="370" spans="2:11" ht="15.75" thickBot="1" x14ac:dyDescent="0.3">
      <c r="B370" s="47" t="s">
        <v>32</v>
      </c>
      <c r="C370" s="56" t="s">
        <v>33</v>
      </c>
      <c r="D370" s="57" t="s">
        <v>34</v>
      </c>
      <c r="E370" s="58"/>
      <c r="F370" s="58"/>
      <c r="G370" s="59"/>
      <c r="H370" s="60">
        <f>1-G364</f>
        <v>0.11246207153410159</v>
      </c>
      <c r="K370" s="46"/>
    </row>
    <row r="371" spans="2:11" ht="13.5" thickTop="1" x14ac:dyDescent="0.2"/>
    <row r="372" spans="2:11" ht="13.5" thickBot="1" x14ac:dyDescent="0.25"/>
    <row r="373" spans="2:11" s="65" customFormat="1" ht="21" thickTop="1" thickBot="1" x14ac:dyDescent="0.35">
      <c r="B373" s="61" t="s">
        <v>35</v>
      </c>
      <c r="C373" s="62"/>
      <c r="D373" s="62"/>
      <c r="E373" s="62"/>
      <c r="F373" s="63">
        <f>E452-E362</f>
        <v>4323.0500000000102</v>
      </c>
      <c r="G373" s="62"/>
      <c r="H373" s="64">
        <f>1-G363</f>
        <v>0.1179652149900049</v>
      </c>
    </row>
    <row r="374" spans="2:11" s="86" customFormat="1" ht="12.75" customHeight="1" thickTop="1" x14ac:dyDescent="0.3">
      <c r="B374" s="83"/>
      <c r="C374" s="83"/>
      <c r="D374" s="83"/>
      <c r="E374" s="83"/>
      <c r="F374" s="84"/>
      <c r="G374" s="83"/>
      <c r="H374" s="85"/>
    </row>
    <row r="375" spans="2:11" x14ac:dyDescent="0.2">
      <c r="B375" s="18"/>
      <c r="C375" s="18"/>
      <c r="D375" s="18"/>
      <c r="E375" s="18"/>
      <c r="F375" s="18"/>
      <c r="G375" s="18"/>
      <c r="H375" s="18"/>
      <c r="I375" s="18"/>
    </row>
    <row r="377" spans="2:11" ht="22.5" customHeight="1" x14ac:dyDescent="0.3">
      <c r="B377" s="1" t="s">
        <v>36</v>
      </c>
    </row>
    <row r="379" spans="2:11" x14ac:dyDescent="0.2">
      <c r="B379" s="2" t="s">
        <v>0</v>
      </c>
      <c r="C379" s="78">
        <v>5</v>
      </c>
    </row>
    <row r="380" spans="2:11" x14ac:dyDescent="0.2">
      <c r="B380" s="2"/>
    </row>
    <row r="381" spans="2:11" x14ac:dyDescent="0.2">
      <c r="B381" s="5" t="s">
        <v>1</v>
      </c>
      <c r="C381" s="5">
        <v>42.65</v>
      </c>
    </row>
    <row r="382" spans="2:11" x14ac:dyDescent="0.2">
      <c r="B382" s="2"/>
    </row>
    <row r="383" spans="2:11" x14ac:dyDescent="0.2">
      <c r="B383" s="7" t="s">
        <v>2</v>
      </c>
    </row>
    <row r="384" spans="2:11" x14ac:dyDescent="0.2">
      <c r="B384" t="s">
        <v>3</v>
      </c>
      <c r="E384" s="8">
        <v>1109.05</v>
      </c>
    </row>
    <row r="385" spans="2:5" x14ac:dyDescent="0.2">
      <c r="B385" t="s">
        <v>4</v>
      </c>
      <c r="E385" s="8">
        <f>C379*C381</f>
        <v>213.25</v>
      </c>
    </row>
    <row r="386" spans="2:5" x14ac:dyDescent="0.2">
      <c r="B386" t="s">
        <v>5</v>
      </c>
      <c r="E386" s="8">
        <v>546.41</v>
      </c>
    </row>
    <row r="387" spans="2:5" x14ac:dyDescent="0.2">
      <c r="B387" t="s">
        <v>6</v>
      </c>
      <c r="E387" s="8">
        <v>305.52999999999997</v>
      </c>
    </row>
    <row r="388" spans="2:5" x14ac:dyDescent="0.2">
      <c r="B388" t="s">
        <v>8</v>
      </c>
      <c r="E388" s="8">
        <v>21.6</v>
      </c>
    </row>
    <row r="389" spans="2:5" x14ac:dyDescent="0.2">
      <c r="B389" t="s">
        <v>9</v>
      </c>
      <c r="E389" s="8">
        <v>358.82</v>
      </c>
    </row>
    <row r="390" spans="2:5" ht="15" x14ac:dyDescent="0.25">
      <c r="B390" s="9"/>
      <c r="E390" s="10">
        <f>SUM(E384:E389)</f>
        <v>2554.66</v>
      </c>
    </row>
    <row r="392" spans="2:5" x14ac:dyDescent="0.2">
      <c r="B392" s="7" t="s">
        <v>10</v>
      </c>
    </row>
    <row r="393" spans="2:5" x14ac:dyDescent="0.2">
      <c r="B393" s="11" t="s">
        <v>56</v>
      </c>
      <c r="C393" s="11">
        <v>26.31</v>
      </c>
    </row>
    <row r="395" spans="2:5" x14ac:dyDescent="0.2">
      <c r="B395" t="s">
        <v>3</v>
      </c>
      <c r="E395" s="8">
        <v>684.36</v>
      </c>
    </row>
    <row r="396" spans="2:5" x14ac:dyDescent="0.2">
      <c r="B396" t="s">
        <v>4</v>
      </c>
      <c r="E396" s="8">
        <f>C379*C393</f>
        <v>131.54999999999998</v>
      </c>
    </row>
    <row r="397" spans="2:5" x14ac:dyDescent="0.2">
      <c r="B397" t="s">
        <v>5</v>
      </c>
      <c r="E397" s="8">
        <v>546.41</v>
      </c>
    </row>
    <row r="398" spans="2:5" x14ac:dyDescent="0.2">
      <c r="B398" t="s">
        <v>6</v>
      </c>
      <c r="E398" s="8">
        <v>305.52999999999997</v>
      </c>
    </row>
    <row r="399" spans="2:5" ht="15" x14ac:dyDescent="0.25">
      <c r="B399" s="9"/>
      <c r="E399" s="14">
        <f>SUM(E395:E398)</f>
        <v>1667.85</v>
      </c>
    </row>
    <row r="401" spans="2:9" x14ac:dyDescent="0.2">
      <c r="B401" s="15" t="s">
        <v>12</v>
      </c>
    </row>
    <row r="402" spans="2:9" x14ac:dyDescent="0.2">
      <c r="B402" t="s">
        <v>13</v>
      </c>
      <c r="E402" s="8">
        <v>92.14</v>
      </c>
    </row>
    <row r="403" spans="2:9" x14ac:dyDescent="0.2">
      <c r="B403" t="s">
        <v>14</v>
      </c>
      <c r="E403" s="8">
        <v>131.66</v>
      </c>
    </row>
    <row r="404" spans="2:9" x14ac:dyDescent="0.2">
      <c r="B404" t="s">
        <v>15</v>
      </c>
      <c r="E404" s="8">
        <v>2.16</v>
      </c>
    </row>
    <row r="405" spans="2:9" ht="13.5" thickBot="1" x14ac:dyDescent="0.25"/>
    <row r="406" spans="2:9" ht="16.5" thickTop="1" thickBot="1" x14ac:dyDescent="0.3">
      <c r="B406" s="5" t="s">
        <v>37</v>
      </c>
      <c r="E406" s="16">
        <f>12*E390+2*E399</f>
        <v>33991.619999999995</v>
      </c>
    </row>
    <row r="407" spans="2:9" ht="23.25" thickTop="1" x14ac:dyDescent="0.2">
      <c r="B407" s="17" t="s">
        <v>17</v>
      </c>
    </row>
    <row r="409" spans="2:9" ht="13.5" thickBot="1" x14ac:dyDescent="0.25"/>
    <row r="410" spans="2:9" ht="16.5" thickTop="1" thickBot="1" x14ac:dyDescent="0.3">
      <c r="B410" s="11" t="s">
        <v>38</v>
      </c>
      <c r="C410" s="11"/>
      <c r="E410" s="45">
        <f>E457-E406</f>
        <v>1135.6300000000047</v>
      </c>
    </row>
    <row r="411" spans="2:9" ht="48.75" customHeight="1" thickTop="1" x14ac:dyDescent="0.2">
      <c r="B411" s="37" t="s">
        <v>39</v>
      </c>
    </row>
    <row r="414" spans="2:9" x14ac:dyDescent="0.2">
      <c r="B414" s="18"/>
      <c r="C414" s="18"/>
      <c r="D414" s="18"/>
      <c r="E414" s="18"/>
      <c r="F414" s="18"/>
      <c r="G414" s="18"/>
      <c r="H414" s="18"/>
      <c r="I414" s="18"/>
    </row>
    <row r="416" spans="2:9" ht="22.5" customHeight="1" x14ac:dyDescent="0.3">
      <c r="B416" s="1" t="s">
        <v>40</v>
      </c>
    </row>
    <row r="418" spans="2:9" x14ac:dyDescent="0.2">
      <c r="B418" s="2" t="s">
        <v>0</v>
      </c>
      <c r="C418" s="19">
        <v>5</v>
      </c>
    </row>
    <row r="419" spans="2:9" x14ac:dyDescent="0.2">
      <c r="B419" s="2"/>
      <c r="C419" s="4"/>
    </row>
    <row r="420" spans="2:9" x14ac:dyDescent="0.2">
      <c r="B420" s="5" t="s">
        <v>41</v>
      </c>
      <c r="C420" s="6">
        <v>44.65</v>
      </c>
    </row>
    <row r="421" spans="2:9" x14ac:dyDescent="0.2">
      <c r="B421" s="2"/>
      <c r="C421" s="4"/>
    </row>
    <row r="422" spans="2:9" x14ac:dyDescent="0.2">
      <c r="B422" s="11" t="s">
        <v>42</v>
      </c>
      <c r="C422" s="12">
        <v>42.65</v>
      </c>
    </row>
    <row r="425" spans="2:9" s="13" customFormat="1" x14ac:dyDescent="0.2">
      <c r="E425" s="21" t="s">
        <v>43</v>
      </c>
      <c r="F425" s="22" t="s">
        <v>44</v>
      </c>
      <c r="H425" s="22" t="s">
        <v>45</v>
      </c>
      <c r="I425" s="22" t="s">
        <v>46</v>
      </c>
    </row>
    <row r="426" spans="2:9" x14ac:dyDescent="0.2">
      <c r="B426" t="s">
        <v>3</v>
      </c>
      <c r="E426" s="8">
        <v>1161.3</v>
      </c>
      <c r="F426" s="8">
        <v>1109.05</v>
      </c>
      <c r="G426" s="24">
        <f t="shared" ref="G426:G431" si="0">F426/E426</f>
        <v>0.95500731938344963</v>
      </c>
      <c r="H426" s="25">
        <f t="shared" ref="H426:H431" si="1">1-G426</f>
        <v>4.4992680616550373E-2</v>
      </c>
      <c r="I426" s="26">
        <f t="shared" ref="I426:I432" si="2">E426-F426</f>
        <v>52.25</v>
      </c>
    </row>
    <row r="427" spans="2:9" x14ac:dyDescent="0.2">
      <c r="B427" t="s">
        <v>4</v>
      </c>
      <c r="E427" s="8">
        <f>C420*C418</f>
        <v>223.25</v>
      </c>
      <c r="F427" s="8">
        <f>C418*C422</f>
        <v>213.25</v>
      </c>
      <c r="G427" s="24">
        <f t="shared" si="0"/>
        <v>0.95520716685330342</v>
      </c>
      <c r="H427" s="25">
        <f t="shared" si="1"/>
        <v>4.4792833146696576E-2</v>
      </c>
      <c r="I427" s="26">
        <f t="shared" si="2"/>
        <v>10</v>
      </c>
    </row>
    <row r="428" spans="2:9" x14ac:dyDescent="0.2">
      <c r="B428" t="s">
        <v>5</v>
      </c>
      <c r="E428" s="8">
        <v>575.16</v>
      </c>
      <c r="F428" s="8">
        <v>546.41</v>
      </c>
      <c r="G428" s="24">
        <f t="shared" si="0"/>
        <v>0.95001390917309969</v>
      </c>
      <c r="H428" s="25">
        <f t="shared" si="1"/>
        <v>4.9986090826900309E-2</v>
      </c>
      <c r="I428" s="26">
        <f t="shared" si="2"/>
        <v>28.75</v>
      </c>
    </row>
    <row r="429" spans="2:9" x14ac:dyDescent="0.2">
      <c r="B429" t="s">
        <v>6</v>
      </c>
      <c r="E429" s="8">
        <v>318.26</v>
      </c>
      <c r="F429" s="8">
        <v>305.52999999999997</v>
      </c>
      <c r="G429" s="24">
        <f t="shared" si="0"/>
        <v>0.96000125683403503</v>
      </c>
      <c r="H429" s="25">
        <f t="shared" si="1"/>
        <v>3.9998743165964967E-2</v>
      </c>
      <c r="I429" s="26">
        <f t="shared" si="2"/>
        <v>12.730000000000018</v>
      </c>
    </row>
    <row r="430" spans="2:9" x14ac:dyDescent="0.2">
      <c r="B430" t="s">
        <v>8</v>
      </c>
      <c r="E430" s="8">
        <v>22.5</v>
      </c>
      <c r="F430" s="8">
        <v>21.6</v>
      </c>
      <c r="G430" s="24">
        <f t="shared" si="0"/>
        <v>0.96000000000000008</v>
      </c>
      <c r="H430" s="25">
        <f t="shared" si="1"/>
        <v>3.9999999999999925E-2</v>
      </c>
      <c r="I430" s="26">
        <f t="shared" si="2"/>
        <v>0.89999999999999858</v>
      </c>
    </row>
    <row r="431" spans="2:9" x14ac:dyDescent="0.2">
      <c r="B431" t="s">
        <v>9</v>
      </c>
      <c r="E431" s="8">
        <v>373.77</v>
      </c>
      <c r="F431" s="8">
        <v>358.82</v>
      </c>
      <c r="G431" s="24">
        <f t="shared" si="0"/>
        <v>0.96000214035369347</v>
      </c>
      <c r="H431" s="25">
        <f t="shared" si="1"/>
        <v>3.9997859646306533E-2</v>
      </c>
      <c r="I431" s="26">
        <f t="shared" si="2"/>
        <v>14.949999999999989</v>
      </c>
    </row>
    <row r="432" spans="2:9" s="9" customFormat="1" ht="15" x14ac:dyDescent="0.25">
      <c r="E432" s="28">
        <f>SUM(E426:E431)</f>
        <v>2674.2400000000002</v>
      </c>
      <c r="F432" s="28">
        <f>SUM(F426:F431)</f>
        <v>2554.66</v>
      </c>
      <c r="G432" s="29"/>
      <c r="H432" s="30"/>
      <c r="I432" s="30">
        <f t="shared" si="2"/>
        <v>119.58000000000038</v>
      </c>
    </row>
    <row r="433" spans="2:9" x14ac:dyDescent="0.2">
      <c r="E433" s="66"/>
      <c r="F433" s="66"/>
      <c r="G433" s="67"/>
      <c r="H433" s="68"/>
    </row>
    <row r="435" spans="2:9" x14ac:dyDescent="0.2">
      <c r="B435" s="5" t="s">
        <v>47</v>
      </c>
      <c r="C435" s="6">
        <v>44.65</v>
      </c>
      <c r="D435" s="5"/>
      <c r="E435" s="5" t="s">
        <v>48</v>
      </c>
      <c r="F435" s="6">
        <v>1161.3</v>
      </c>
    </row>
    <row r="436" spans="2:9" x14ac:dyDescent="0.2">
      <c r="C436" s="4"/>
      <c r="F436" s="4"/>
    </row>
    <row r="437" spans="2:9" x14ac:dyDescent="0.2">
      <c r="B437" s="11" t="s">
        <v>49</v>
      </c>
      <c r="C437" s="12">
        <v>23.98</v>
      </c>
      <c r="D437" s="11"/>
      <c r="E437" s="11" t="s">
        <v>50</v>
      </c>
      <c r="F437" s="12">
        <v>623.62</v>
      </c>
    </row>
    <row r="439" spans="2:9" s="13" customFormat="1" x14ac:dyDescent="0.2">
      <c r="E439" s="32" t="s">
        <v>51</v>
      </c>
      <c r="F439" s="22" t="s">
        <v>52</v>
      </c>
      <c r="G439" s="22"/>
      <c r="H439" s="22" t="s">
        <v>45</v>
      </c>
      <c r="I439" s="22" t="s">
        <v>46</v>
      </c>
    </row>
    <row r="440" spans="2:9" x14ac:dyDescent="0.2">
      <c r="B440" t="s">
        <v>3</v>
      </c>
      <c r="E440" s="8">
        <v>1161.3</v>
      </c>
      <c r="F440" s="8">
        <v>623.62</v>
      </c>
      <c r="G440">
        <f>F440/E440</f>
        <v>0.53700163609747698</v>
      </c>
      <c r="H440" s="25">
        <f>1-G440</f>
        <v>0.46299836390252302</v>
      </c>
      <c r="I440" s="26">
        <f>E440-F440</f>
        <v>537.67999999999995</v>
      </c>
    </row>
    <row r="441" spans="2:9" x14ac:dyDescent="0.2">
      <c r="B441" t="s">
        <v>4</v>
      </c>
      <c r="E441" s="8">
        <f>C418*C435</f>
        <v>223.25</v>
      </c>
      <c r="F441" s="8">
        <f>C418*C437</f>
        <v>119.9</v>
      </c>
      <c r="G441">
        <f>F441/E441</f>
        <v>0.53706606942889146</v>
      </c>
      <c r="H441" s="25">
        <f>1-G441</f>
        <v>0.46293393057110854</v>
      </c>
      <c r="I441" s="26">
        <f>E441-F441</f>
        <v>103.35</v>
      </c>
    </row>
    <row r="442" spans="2:9" x14ac:dyDescent="0.2">
      <c r="B442" t="s">
        <v>5</v>
      </c>
      <c r="E442" s="8">
        <v>575.16</v>
      </c>
      <c r="F442" s="8">
        <v>546.41</v>
      </c>
      <c r="G442">
        <f>F442/E442</f>
        <v>0.95001390917309969</v>
      </c>
      <c r="H442" s="25">
        <f>1-G442</f>
        <v>4.9986090826900309E-2</v>
      </c>
      <c r="I442" s="26">
        <f>E442-F442</f>
        <v>28.75</v>
      </c>
    </row>
    <row r="443" spans="2:9" x14ac:dyDescent="0.2">
      <c r="B443" t="s">
        <v>6</v>
      </c>
      <c r="E443" s="8">
        <v>318.26</v>
      </c>
      <c r="F443" s="8">
        <v>305.52999999999997</v>
      </c>
      <c r="G443">
        <f>F443/E443</f>
        <v>0.96000125683403503</v>
      </c>
      <c r="H443" s="25">
        <f>1-G443</f>
        <v>3.9998743165964967E-2</v>
      </c>
      <c r="I443" s="26">
        <f>E443-F443</f>
        <v>12.730000000000018</v>
      </c>
    </row>
    <row r="444" spans="2:9" s="9" customFormat="1" ht="15" x14ac:dyDescent="0.25">
      <c r="E444" s="28">
        <f>SUM(E440:E443)</f>
        <v>2277.9700000000003</v>
      </c>
      <c r="F444" s="28">
        <f>SUM(F440:F443)</f>
        <v>1595.4599999999998</v>
      </c>
      <c r="I444" s="30">
        <f>E444-F444</f>
        <v>682.51000000000045</v>
      </c>
    </row>
    <row r="446" spans="2:9" s="13" customFormat="1" x14ac:dyDescent="0.2">
      <c r="B446" s="15" t="s">
        <v>12</v>
      </c>
      <c r="E446" s="32" t="s">
        <v>43</v>
      </c>
      <c r="F446" s="22" t="s">
        <v>53</v>
      </c>
      <c r="G446" s="22"/>
      <c r="H446" s="22" t="s">
        <v>45</v>
      </c>
      <c r="I446" s="22" t="s">
        <v>46</v>
      </c>
    </row>
    <row r="447" spans="2:9" x14ac:dyDescent="0.2">
      <c r="B447" t="s">
        <v>13</v>
      </c>
      <c r="E447" s="8">
        <v>95.97</v>
      </c>
      <c r="F447" s="8">
        <v>92.14</v>
      </c>
      <c r="G447" s="36">
        <f>F447/E447</f>
        <v>0.96009169532145466</v>
      </c>
      <c r="H447" s="25">
        <f>1-G447</f>
        <v>3.9908304678545337E-2</v>
      </c>
      <c r="I447" s="26">
        <f>E447-F447</f>
        <v>3.8299999999999983</v>
      </c>
    </row>
    <row r="448" spans="2:9" x14ac:dyDescent="0.2">
      <c r="B448" t="s">
        <v>14</v>
      </c>
      <c r="E448" s="8">
        <v>137.13999999999999</v>
      </c>
      <c r="F448" s="8">
        <v>131.66</v>
      </c>
      <c r="G448" s="36">
        <f>F448/E448</f>
        <v>0.96004083418404562</v>
      </c>
      <c r="H448" s="25">
        <f>1-G448</f>
        <v>3.9959165815954378E-2</v>
      </c>
      <c r="I448" s="26">
        <f>E448-F448</f>
        <v>5.4799999999999898</v>
      </c>
    </row>
    <row r="449" spans="2:9" x14ac:dyDescent="0.2">
      <c r="B449" t="s">
        <v>15</v>
      </c>
      <c r="E449" s="8">
        <v>2.2599999999999998</v>
      </c>
      <c r="F449" s="8">
        <v>2.16</v>
      </c>
      <c r="G449" s="36">
        <f>F449/E449</f>
        <v>0.95575221238938068</v>
      </c>
      <c r="H449" s="25">
        <f>1-G449</f>
        <v>4.4247787610619316E-2</v>
      </c>
      <c r="I449" s="26">
        <f>E449-F449</f>
        <v>9.9999999999999645E-2</v>
      </c>
    </row>
    <row r="451" spans="2:9" ht="13.5" thickBot="1" x14ac:dyDescent="0.25">
      <c r="B451" s="76"/>
    </row>
    <row r="452" spans="2:9" ht="16.5" thickTop="1" thickBot="1" x14ac:dyDescent="0.3">
      <c r="B452" s="5" t="s">
        <v>54</v>
      </c>
      <c r="E452" s="87">
        <f>12*E432+2*E444</f>
        <v>36646.820000000007</v>
      </c>
    </row>
    <row r="453" spans="2:9" ht="24" thickTop="1" thickBot="1" x14ac:dyDescent="0.25">
      <c r="B453" s="37" t="s">
        <v>17</v>
      </c>
    </row>
    <row r="454" spans="2:9" ht="13.5" thickTop="1" x14ac:dyDescent="0.2">
      <c r="F454" s="39" t="s">
        <v>25</v>
      </c>
      <c r="G454" s="88">
        <f>E457/E452</f>
        <v>0.95853473780262499</v>
      </c>
      <c r="H454" s="77" t="s">
        <v>26</v>
      </c>
    </row>
    <row r="455" spans="2:9" ht="15.75" thickBot="1" x14ac:dyDescent="0.3">
      <c r="F455" s="71">
        <f>E452-E457</f>
        <v>1519.570000000007</v>
      </c>
      <c r="G455" s="89"/>
      <c r="H455" s="73">
        <f>1-G454</f>
        <v>4.1465262197375008E-2</v>
      </c>
    </row>
    <row r="456" spans="2:9" ht="14.25" thickTop="1" thickBot="1" x14ac:dyDescent="0.25"/>
    <row r="457" spans="2:9" ht="16.5" thickTop="1" thickBot="1" x14ac:dyDescent="0.3">
      <c r="B457" s="11" t="s">
        <v>55</v>
      </c>
      <c r="E457" s="90">
        <f>5*E432+7*F432+E444+F444</f>
        <v>35127.25</v>
      </c>
    </row>
    <row r="458" spans="2:9" ht="23.25" thickTop="1" x14ac:dyDescent="0.2">
      <c r="B458" s="37" t="s">
        <v>17</v>
      </c>
    </row>
  </sheetData>
  <pageMargins left="0.78740157480314965" right="0.78740157480314965" top="0.51181102362204722" bottom="0.59055118110236227" header="0" footer="0"/>
  <pageSetup paperSize="9" scale="75" orientation="landscape" r:id="rId1"/>
  <headerFooter alignWithMargins="0"/>
  <rowBreaks count="2" manualBreakCount="2">
    <brk id="374" max="16383" man="1"/>
    <brk id="412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indexed="51"/>
  </sheetPr>
  <dimension ref="A1:K478"/>
  <sheetViews>
    <sheetView topLeftCell="A15" zoomScaleNormal="100" workbookViewId="0">
      <selection activeCell="E31" sqref="E31"/>
    </sheetView>
  </sheetViews>
  <sheetFormatPr baseColWidth="10" defaultRowHeight="12.75" x14ac:dyDescent="0.2"/>
  <cols>
    <col min="2" max="2" width="40.140625" customWidth="1"/>
    <col min="3" max="3" width="14.5703125" customWidth="1"/>
    <col min="4" max="4" width="7.7109375" bestFit="1" customWidth="1"/>
    <col min="5" max="5" width="29.42578125" bestFit="1" customWidth="1"/>
    <col min="6" max="6" width="23.85546875" bestFit="1" customWidth="1"/>
    <col min="7" max="7" width="13.140625" hidden="1" customWidth="1"/>
    <col min="8" max="8" width="14.140625" bestFit="1" customWidth="1"/>
  </cols>
  <sheetData>
    <row r="1" spans="1:6" ht="22.5" customHeight="1" x14ac:dyDescent="0.3">
      <c r="A1" s="116"/>
      <c r="B1" s="1" t="s">
        <v>81</v>
      </c>
      <c r="C1" s="99"/>
      <c r="D1" s="99"/>
      <c r="E1" s="99"/>
    </row>
    <row r="3" spans="1:6" x14ac:dyDescent="0.2">
      <c r="B3" s="2" t="s">
        <v>0</v>
      </c>
      <c r="C3" s="120">
        <v>0</v>
      </c>
    </row>
    <row r="4" spans="1:6" x14ac:dyDescent="0.2">
      <c r="B4" s="2"/>
      <c r="C4" s="119"/>
    </row>
    <row r="5" spans="1:6" x14ac:dyDescent="0.2">
      <c r="B5" s="2" t="s">
        <v>79</v>
      </c>
      <c r="C5" s="121">
        <v>0</v>
      </c>
    </row>
    <row r="6" spans="1:6" x14ac:dyDescent="0.2">
      <c r="B6" s="2"/>
      <c r="C6" s="4"/>
    </row>
    <row r="7" spans="1:6" x14ac:dyDescent="0.2">
      <c r="B7" s="5" t="s">
        <v>1</v>
      </c>
      <c r="C7" s="32">
        <v>47.67</v>
      </c>
      <c r="D7" s="101"/>
    </row>
    <row r="8" spans="1:6" x14ac:dyDescent="0.2">
      <c r="B8" s="2"/>
    </row>
    <row r="9" spans="1:6" x14ac:dyDescent="0.2">
      <c r="B9" s="5" t="s">
        <v>80</v>
      </c>
      <c r="C9" s="32">
        <v>179.86</v>
      </c>
      <c r="E9" s="8"/>
    </row>
    <row r="10" spans="1:6" x14ac:dyDescent="0.2">
      <c r="B10" s="2"/>
    </row>
    <row r="11" spans="1:6" x14ac:dyDescent="0.2">
      <c r="B11" s="7" t="s">
        <v>2</v>
      </c>
    </row>
    <row r="12" spans="1:6" x14ac:dyDescent="0.2">
      <c r="B12" t="s">
        <v>3</v>
      </c>
      <c r="E12" s="8">
        <v>1238.68</v>
      </c>
      <c r="F12" s="8"/>
    </row>
    <row r="13" spans="1:6" x14ac:dyDescent="0.2">
      <c r="B13" t="s">
        <v>4</v>
      </c>
      <c r="E13" s="8">
        <f>C3*C7</f>
        <v>0</v>
      </c>
      <c r="F13" s="8"/>
    </row>
    <row r="14" spans="1:6" x14ac:dyDescent="0.2">
      <c r="B14" t="s">
        <v>5</v>
      </c>
      <c r="E14" s="8">
        <v>651.05999999999995</v>
      </c>
      <c r="F14" s="8"/>
    </row>
    <row r="15" spans="1:6" x14ac:dyDescent="0.2">
      <c r="B15" t="s">
        <v>6</v>
      </c>
      <c r="E15" s="8">
        <v>378.36</v>
      </c>
      <c r="F15" s="8"/>
    </row>
    <row r="16" spans="1:6" x14ac:dyDescent="0.2">
      <c r="B16" t="s">
        <v>7</v>
      </c>
      <c r="E16" s="8">
        <v>313.55</v>
      </c>
      <c r="F16" s="8"/>
    </row>
    <row r="17" spans="2:6" x14ac:dyDescent="0.2">
      <c r="B17" t="s">
        <v>8</v>
      </c>
      <c r="E17" s="8">
        <v>24.14</v>
      </c>
      <c r="F17" s="8"/>
    </row>
    <row r="18" spans="2:6" x14ac:dyDescent="0.2">
      <c r="B18" t="s">
        <v>9</v>
      </c>
      <c r="E18" s="8">
        <v>400.77</v>
      </c>
      <c r="F18" s="8"/>
    </row>
    <row r="19" spans="2:6" x14ac:dyDescent="0.2">
      <c r="B19" t="s">
        <v>78</v>
      </c>
      <c r="E19" s="8">
        <f>C5*C9</f>
        <v>0</v>
      </c>
      <c r="F19" s="8"/>
    </row>
    <row r="20" spans="2:6" ht="15" x14ac:dyDescent="0.25">
      <c r="B20" s="9"/>
      <c r="E20" s="10">
        <f>SUM(E12:E19)</f>
        <v>3006.56</v>
      </c>
      <c r="F20" s="10"/>
    </row>
    <row r="22" spans="2:6" x14ac:dyDescent="0.2">
      <c r="B22" s="7" t="s">
        <v>10</v>
      </c>
    </row>
    <row r="23" spans="2:6" x14ac:dyDescent="0.2">
      <c r="B23" s="11" t="s">
        <v>11</v>
      </c>
      <c r="C23" s="12">
        <v>29.43</v>
      </c>
      <c r="D23" s="103"/>
    </row>
    <row r="24" spans="2:6" x14ac:dyDescent="0.2">
      <c r="B24" s="13"/>
    </row>
    <row r="25" spans="2:6" x14ac:dyDescent="0.2">
      <c r="B25" t="s">
        <v>3</v>
      </c>
      <c r="E25" s="8">
        <v>764.37</v>
      </c>
      <c r="F25" s="8"/>
    </row>
    <row r="26" spans="2:6" x14ac:dyDescent="0.2">
      <c r="B26" t="s">
        <v>4</v>
      </c>
      <c r="E26" s="8">
        <v>378.36</v>
      </c>
      <c r="F26" s="8"/>
    </row>
    <row r="27" spans="2:6" x14ac:dyDescent="0.2">
      <c r="B27" t="s">
        <v>5</v>
      </c>
      <c r="E27" s="8">
        <v>651.05999999999995</v>
      </c>
      <c r="F27" s="8"/>
    </row>
    <row r="28" spans="2:6" x14ac:dyDescent="0.2">
      <c r="B28" t="s">
        <v>6</v>
      </c>
      <c r="E28" s="8">
        <v>378.36</v>
      </c>
      <c r="F28" s="8"/>
    </row>
    <row r="29" spans="2:6" x14ac:dyDescent="0.2">
      <c r="B29" t="s">
        <v>7</v>
      </c>
      <c r="E29" s="8">
        <v>313.55</v>
      </c>
      <c r="F29" s="8"/>
    </row>
    <row r="30" spans="2:6" x14ac:dyDescent="0.2">
      <c r="B30" t="s">
        <v>78</v>
      </c>
      <c r="E30" s="8">
        <f>C5*C9</f>
        <v>0</v>
      </c>
      <c r="F30" s="8"/>
    </row>
    <row r="31" spans="2:6" ht="15" x14ac:dyDescent="0.25">
      <c r="B31" s="9"/>
      <c r="E31" s="14">
        <f>SUM(E25:E30)</f>
        <v>2485.7000000000003</v>
      </c>
      <c r="F31" s="14"/>
    </row>
    <row r="33" spans="1:9" x14ac:dyDescent="0.2">
      <c r="B33" s="15" t="s">
        <v>12</v>
      </c>
    </row>
    <row r="34" spans="1:9" x14ac:dyDescent="0.2">
      <c r="B34" t="s">
        <v>13</v>
      </c>
      <c r="E34" s="8">
        <v>102.95</v>
      </c>
      <c r="F34" s="8"/>
    </row>
    <row r="35" spans="1:9" x14ac:dyDescent="0.2">
      <c r="B35" t="s">
        <v>14</v>
      </c>
      <c r="E35" s="8">
        <v>147.07</v>
      </c>
      <c r="F35" s="8"/>
    </row>
    <row r="36" spans="1:9" x14ac:dyDescent="0.2">
      <c r="B36" t="s">
        <v>15</v>
      </c>
      <c r="E36" s="8">
        <v>2.2799999999999998</v>
      </c>
      <c r="F36" s="8"/>
    </row>
    <row r="37" spans="1:9" ht="13.5" thickBot="1" x14ac:dyDescent="0.25"/>
    <row r="38" spans="1:9" ht="16.5" thickTop="1" thickBot="1" x14ac:dyDescent="0.3">
      <c r="B38" s="5" t="s">
        <v>76</v>
      </c>
      <c r="E38" s="16">
        <f>12*E20+2*E31</f>
        <v>41050.120000000003</v>
      </c>
      <c r="F38" s="117"/>
    </row>
    <row r="39" spans="1:9" ht="23.25" thickTop="1" x14ac:dyDescent="0.2">
      <c r="B39" s="17" t="s">
        <v>17</v>
      </c>
    </row>
    <row r="41" spans="1:9" x14ac:dyDescent="0.2">
      <c r="B41" s="18"/>
      <c r="C41" s="18"/>
      <c r="D41" s="18"/>
      <c r="E41" s="18"/>
      <c r="F41" s="18"/>
      <c r="G41" s="18"/>
      <c r="H41" s="18"/>
      <c r="I41" s="18"/>
    </row>
    <row r="42" spans="1:9" ht="22.5" customHeight="1" x14ac:dyDescent="0.3">
      <c r="A42" s="116"/>
      <c r="B42" s="1" t="s">
        <v>75</v>
      </c>
    </row>
    <row r="44" spans="1:9" x14ac:dyDescent="0.2">
      <c r="B44" s="2" t="s">
        <v>0</v>
      </c>
      <c r="C44" s="120">
        <v>0</v>
      </c>
    </row>
    <row r="45" spans="1:9" x14ac:dyDescent="0.2">
      <c r="B45" s="2"/>
      <c r="C45" s="119"/>
    </row>
    <row r="46" spans="1:9" x14ac:dyDescent="0.2">
      <c r="B46" s="2" t="s">
        <v>79</v>
      </c>
      <c r="C46" s="121">
        <v>0</v>
      </c>
    </row>
    <row r="47" spans="1:9" x14ac:dyDescent="0.2">
      <c r="B47" s="2"/>
      <c r="C47" s="4"/>
    </row>
    <row r="48" spans="1:9" x14ac:dyDescent="0.2">
      <c r="B48" s="5" t="s">
        <v>1</v>
      </c>
      <c r="C48" s="32">
        <v>47.67</v>
      </c>
      <c r="D48" s="101"/>
    </row>
    <row r="49" spans="2:6" x14ac:dyDescent="0.2">
      <c r="B49" s="2"/>
    </row>
    <row r="50" spans="2:6" x14ac:dyDescent="0.2">
      <c r="B50" s="5" t="s">
        <v>80</v>
      </c>
      <c r="C50" s="32">
        <v>179.86</v>
      </c>
      <c r="E50" s="8"/>
    </row>
    <row r="51" spans="2:6" x14ac:dyDescent="0.2">
      <c r="B51" s="2"/>
    </row>
    <row r="52" spans="2:6" x14ac:dyDescent="0.2">
      <c r="B52" s="7" t="s">
        <v>2</v>
      </c>
    </row>
    <row r="53" spans="2:6" x14ac:dyDescent="0.2">
      <c r="B53" t="s">
        <v>3</v>
      </c>
      <c r="E53" s="8">
        <v>1238.68</v>
      </c>
      <c r="F53" s="8"/>
    </row>
    <row r="54" spans="2:6" x14ac:dyDescent="0.2">
      <c r="B54" t="s">
        <v>4</v>
      </c>
      <c r="E54" s="8">
        <f>C44*C48</f>
        <v>0</v>
      </c>
      <c r="F54" s="8"/>
    </row>
    <row r="55" spans="2:6" x14ac:dyDescent="0.2">
      <c r="B55" t="s">
        <v>5</v>
      </c>
      <c r="E55" s="8">
        <v>651.05999999999995</v>
      </c>
      <c r="F55" s="8"/>
    </row>
    <row r="56" spans="2:6" x14ac:dyDescent="0.2">
      <c r="B56" t="s">
        <v>6</v>
      </c>
      <c r="E56" s="8">
        <v>367.34</v>
      </c>
      <c r="F56" s="8"/>
    </row>
    <row r="57" spans="2:6" x14ac:dyDescent="0.2">
      <c r="B57" t="s">
        <v>7</v>
      </c>
      <c r="E57" s="8">
        <v>313.55</v>
      </c>
      <c r="F57" s="8"/>
    </row>
    <row r="58" spans="2:6" x14ac:dyDescent="0.2">
      <c r="B58" t="s">
        <v>8</v>
      </c>
      <c r="E58" s="8">
        <v>24.14</v>
      </c>
      <c r="F58" s="8"/>
    </row>
    <row r="59" spans="2:6" x14ac:dyDescent="0.2">
      <c r="B59" t="s">
        <v>9</v>
      </c>
      <c r="E59" s="8">
        <v>400.77</v>
      </c>
      <c r="F59" s="8"/>
    </row>
    <row r="60" spans="2:6" x14ac:dyDescent="0.2">
      <c r="B60" t="s">
        <v>78</v>
      </c>
      <c r="E60" s="8">
        <f>C46*C50</f>
        <v>0</v>
      </c>
      <c r="F60" s="8"/>
    </row>
    <row r="61" spans="2:6" ht="15" x14ac:dyDescent="0.25">
      <c r="B61" s="9"/>
      <c r="E61" s="10">
        <f>SUM(E53:E60)</f>
        <v>2995.54</v>
      </c>
      <c r="F61" s="10"/>
    </row>
    <row r="63" spans="2:6" x14ac:dyDescent="0.2">
      <c r="B63" s="7" t="s">
        <v>10</v>
      </c>
    </row>
    <row r="64" spans="2:6" x14ac:dyDescent="0.2">
      <c r="B64" s="11" t="s">
        <v>11</v>
      </c>
      <c r="C64" s="12">
        <v>29.43</v>
      </c>
      <c r="D64" s="103"/>
    </row>
    <row r="65" spans="2:6" x14ac:dyDescent="0.2">
      <c r="B65" s="13"/>
    </row>
    <row r="66" spans="2:6" x14ac:dyDescent="0.2">
      <c r="B66" t="s">
        <v>3</v>
      </c>
      <c r="E66" s="8">
        <v>764.37</v>
      </c>
      <c r="F66" s="8"/>
    </row>
    <row r="67" spans="2:6" x14ac:dyDescent="0.2">
      <c r="B67" t="s">
        <v>4</v>
      </c>
      <c r="E67" s="8">
        <f>C44*C64</f>
        <v>0</v>
      </c>
      <c r="F67" s="8"/>
    </row>
    <row r="68" spans="2:6" x14ac:dyDescent="0.2">
      <c r="B68" t="s">
        <v>5</v>
      </c>
      <c r="E68" s="8">
        <v>651.05999999999995</v>
      </c>
      <c r="F68" s="8"/>
    </row>
    <row r="69" spans="2:6" x14ac:dyDescent="0.2">
      <c r="B69" t="s">
        <v>6</v>
      </c>
      <c r="E69" s="8">
        <v>367.34</v>
      </c>
      <c r="F69" s="8"/>
    </row>
    <row r="70" spans="2:6" x14ac:dyDescent="0.2">
      <c r="B70" t="s">
        <v>7</v>
      </c>
      <c r="E70" s="8">
        <v>313.55</v>
      </c>
      <c r="F70" s="8"/>
    </row>
    <row r="71" spans="2:6" x14ac:dyDescent="0.2">
      <c r="B71" t="s">
        <v>78</v>
      </c>
      <c r="E71" s="8">
        <f>C46*C50</f>
        <v>0</v>
      </c>
      <c r="F71" s="8"/>
    </row>
    <row r="72" spans="2:6" ht="15" x14ac:dyDescent="0.25">
      <c r="B72" s="9"/>
      <c r="E72" s="14">
        <f>SUM(E66:E71)</f>
        <v>2096.3199999999997</v>
      </c>
      <c r="F72" s="14"/>
    </row>
    <row r="74" spans="2:6" x14ac:dyDescent="0.2">
      <c r="B74" s="15" t="s">
        <v>12</v>
      </c>
    </row>
    <row r="75" spans="2:6" x14ac:dyDescent="0.2">
      <c r="B75" t="s">
        <v>13</v>
      </c>
      <c r="E75" s="8">
        <v>102.95</v>
      </c>
      <c r="F75" s="8"/>
    </row>
    <row r="76" spans="2:6" x14ac:dyDescent="0.2">
      <c r="B76" t="s">
        <v>14</v>
      </c>
      <c r="E76" s="8">
        <v>147.07</v>
      </c>
      <c r="F76" s="8"/>
    </row>
    <row r="77" spans="2:6" x14ac:dyDescent="0.2">
      <c r="B77" t="s">
        <v>15</v>
      </c>
      <c r="E77" s="8">
        <v>2.2799999999999998</v>
      </c>
      <c r="F77" s="8"/>
    </row>
    <row r="78" spans="2:6" ht="13.5" thickBot="1" x14ac:dyDescent="0.25"/>
    <row r="79" spans="2:6" ht="16.5" thickTop="1" thickBot="1" x14ac:dyDescent="0.3">
      <c r="B79" s="5" t="s">
        <v>76</v>
      </c>
      <c r="E79" s="16">
        <f>12*E61+2*E72</f>
        <v>40139.119999999995</v>
      </c>
      <c r="F79" s="117"/>
    </row>
    <row r="80" spans="2:6" ht="23.25" thickTop="1" x14ac:dyDescent="0.2">
      <c r="B80" s="17" t="s">
        <v>17</v>
      </c>
    </row>
    <row r="82" spans="1:9" x14ac:dyDescent="0.2">
      <c r="B82" s="18"/>
      <c r="C82" s="18"/>
      <c r="D82" s="18"/>
      <c r="E82" s="18"/>
      <c r="F82" s="18"/>
      <c r="G82" s="18"/>
      <c r="H82" s="18"/>
      <c r="I82" s="18"/>
    </row>
    <row r="84" spans="1:9" ht="22.5" customHeight="1" x14ac:dyDescent="0.3">
      <c r="A84" s="116"/>
      <c r="B84" s="1" t="s">
        <v>73</v>
      </c>
    </row>
    <row r="86" spans="1:9" x14ac:dyDescent="0.2">
      <c r="B86" s="2" t="s">
        <v>0</v>
      </c>
      <c r="C86" s="3">
        <v>0</v>
      </c>
    </row>
    <row r="87" spans="1:9" x14ac:dyDescent="0.2">
      <c r="B87" s="2"/>
      <c r="C87" s="4"/>
    </row>
    <row r="88" spans="1:9" x14ac:dyDescent="0.2">
      <c r="B88" s="5" t="s">
        <v>1</v>
      </c>
      <c r="C88" s="6">
        <v>46.74</v>
      </c>
      <c r="D88" s="101"/>
    </row>
    <row r="89" spans="1:9" x14ac:dyDescent="0.2">
      <c r="B89" s="2"/>
    </row>
    <row r="90" spans="1:9" x14ac:dyDescent="0.2">
      <c r="B90" s="7" t="s">
        <v>2</v>
      </c>
    </row>
    <row r="91" spans="1:9" x14ac:dyDescent="0.2">
      <c r="B91" t="s">
        <v>3</v>
      </c>
      <c r="E91" s="8">
        <v>1214.3900000000001</v>
      </c>
      <c r="F91" s="8"/>
    </row>
    <row r="92" spans="1:9" x14ac:dyDescent="0.2">
      <c r="B92" t="s">
        <v>4</v>
      </c>
      <c r="E92" s="8">
        <f>C86*C88</f>
        <v>0</v>
      </c>
      <c r="F92" s="8"/>
    </row>
    <row r="93" spans="1:9" x14ac:dyDescent="0.2">
      <c r="B93" t="s">
        <v>5</v>
      </c>
      <c r="E93" s="8">
        <v>638.29</v>
      </c>
      <c r="F93" s="8"/>
    </row>
    <row r="94" spans="1:9" x14ac:dyDescent="0.2">
      <c r="B94" t="s">
        <v>6</v>
      </c>
      <c r="E94" s="8">
        <v>360.14</v>
      </c>
      <c r="F94" s="8"/>
    </row>
    <row r="95" spans="1:9" x14ac:dyDescent="0.2">
      <c r="B95" t="s">
        <v>7</v>
      </c>
      <c r="E95" s="8">
        <v>307.39999999999998</v>
      </c>
      <c r="F95" s="8"/>
    </row>
    <row r="96" spans="1:9" x14ac:dyDescent="0.2">
      <c r="B96" t="s">
        <v>8</v>
      </c>
      <c r="E96" s="8">
        <v>23.67</v>
      </c>
      <c r="F96" s="8"/>
    </row>
    <row r="97" spans="2:6" x14ac:dyDescent="0.2">
      <c r="B97" t="s">
        <v>9</v>
      </c>
      <c r="E97" s="8">
        <v>392.91</v>
      </c>
      <c r="F97" s="8"/>
    </row>
    <row r="98" spans="2:6" ht="15" x14ac:dyDescent="0.25">
      <c r="B98" s="9"/>
      <c r="E98" s="10">
        <f>SUM(E91:E97)</f>
        <v>2936.8</v>
      </c>
      <c r="F98" s="10"/>
    </row>
    <row r="100" spans="2:6" x14ac:dyDescent="0.2">
      <c r="B100" s="7" t="s">
        <v>10</v>
      </c>
    </row>
    <row r="101" spans="2:6" x14ac:dyDescent="0.2">
      <c r="B101" s="11" t="s">
        <v>11</v>
      </c>
      <c r="C101" s="12">
        <v>28.85</v>
      </c>
      <c r="D101" s="103"/>
    </row>
    <row r="102" spans="2:6" x14ac:dyDescent="0.2">
      <c r="B102" s="13"/>
    </row>
    <row r="103" spans="2:6" x14ac:dyDescent="0.2">
      <c r="B103" t="s">
        <v>3</v>
      </c>
      <c r="E103" s="8">
        <v>749.38</v>
      </c>
      <c r="F103" s="8"/>
    </row>
    <row r="104" spans="2:6" x14ac:dyDescent="0.2">
      <c r="B104" t="s">
        <v>4</v>
      </c>
      <c r="E104" s="8">
        <f>C86*C101</f>
        <v>0</v>
      </c>
      <c r="F104" s="8"/>
    </row>
    <row r="105" spans="2:6" x14ac:dyDescent="0.2">
      <c r="B105" t="s">
        <v>5</v>
      </c>
      <c r="E105" s="8">
        <v>638.29</v>
      </c>
      <c r="F105" s="8"/>
    </row>
    <row r="106" spans="2:6" x14ac:dyDescent="0.2">
      <c r="B106" t="s">
        <v>6</v>
      </c>
      <c r="E106" s="8">
        <v>360.14</v>
      </c>
      <c r="F106" s="8"/>
    </row>
    <row r="107" spans="2:6" x14ac:dyDescent="0.2">
      <c r="B107" t="s">
        <v>7</v>
      </c>
      <c r="E107" s="8">
        <v>307.39999999999998</v>
      </c>
      <c r="F107" s="8"/>
    </row>
    <row r="108" spans="2:6" ht="15" x14ac:dyDescent="0.25">
      <c r="B108" s="9"/>
      <c r="E108" s="14">
        <f>SUM(E103:E107)</f>
        <v>2055.21</v>
      </c>
      <c r="F108" s="14"/>
    </row>
    <row r="110" spans="2:6" x14ac:dyDescent="0.2">
      <c r="B110" s="15" t="s">
        <v>12</v>
      </c>
    </row>
    <row r="111" spans="2:6" x14ac:dyDescent="0.2">
      <c r="B111" t="s">
        <v>13</v>
      </c>
      <c r="E111" s="8">
        <v>100.93</v>
      </c>
      <c r="F111" s="8"/>
    </row>
    <row r="112" spans="2:6" x14ac:dyDescent="0.2">
      <c r="B112" t="s">
        <v>14</v>
      </c>
      <c r="E112" s="8">
        <v>144.19</v>
      </c>
      <c r="F112" s="8"/>
    </row>
    <row r="113" spans="1:9" x14ac:dyDescent="0.2">
      <c r="B113" t="s">
        <v>15</v>
      </c>
      <c r="E113" s="8">
        <v>2.2400000000000002</v>
      </c>
      <c r="F113" s="8"/>
    </row>
    <row r="114" spans="1:9" ht="13.5" thickBot="1" x14ac:dyDescent="0.25"/>
    <row r="115" spans="1:9" ht="16.5" thickTop="1" thickBot="1" x14ac:dyDescent="0.3">
      <c r="B115" s="5" t="s">
        <v>74</v>
      </c>
      <c r="E115" s="16">
        <f>12*E98+2*E108</f>
        <v>39352.020000000004</v>
      </c>
      <c r="F115" s="117"/>
    </row>
    <row r="116" spans="1:9" ht="23.25" thickTop="1" x14ac:dyDescent="0.2">
      <c r="B116" s="17" t="s">
        <v>17</v>
      </c>
    </row>
    <row r="118" spans="1:9" x14ac:dyDescent="0.2">
      <c r="B118" s="18"/>
      <c r="C118" s="18"/>
      <c r="D118" s="18"/>
      <c r="E118" s="18"/>
      <c r="F118" s="18"/>
      <c r="G118" s="18"/>
      <c r="H118" s="18"/>
      <c r="I118" s="18"/>
    </row>
    <row r="122" spans="1:9" ht="22.5" customHeight="1" x14ac:dyDescent="0.3">
      <c r="A122" s="116"/>
      <c r="B122" s="1" t="s">
        <v>71</v>
      </c>
    </row>
    <row r="124" spans="1:9" x14ac:dyDescent="0.2">
      <c r="B124" s="2" t="s">
        <v>0</v>
      </c>
      <c r="C124" s="3">
        <v>1</v>
      </c>
    </row>
    <row r="125" spans="1:9" x14ac:dyDescent="0.2">
      <c r="B125" s="2"/>
      <c r="C125" s="4"/>
    </row>
    <row r="126" spans="1:9" x14ac:dyDescent="0.2">
      <c r="B126" s="5" t="s">
        <v>1</v>
      </c>
      <c r="C126" s="6">
        <v>46.32</v>
      </c>
      <c r="D126" s="101"/>
    </row>
    <row r="127" spans="1:9" x14ac:dyDescent="0.2">
      <c r="B127" s="2"/>
    </row>
    <row r="128" spans="1:9" x14ac:dyDescent="0.2">
      <c r="B128" s="7" t="s">
        <v>2</v>
      </c>
    </row>
    <row r="129" spans="2:6" x14ac:dyDescent="0.2">
      <c r="B129" t="s">
        <v>3</v>
      </c>
      <c r="E129" s="8">
        <v>1203.56</v>
      </c>
      <c r="F129" s="8"/>
    </row>
    <row r="130" spans="2:6" x14ac:dyDescent="0.2">
      <c r="B130" t="s">
        <v>4</v>
      </c>
      <c r="E130" s="8">
        <f>C124*C126</f>
        <v>46.32</v>
      </c>
      <c r="F130" s="8"/>
    </row>
    <row r="131" spans="2:6" x14ac:dyDescent="0.2">
      <c r="B131" t="s">
        <v>5</v>
      </c>
      <c r="E131" s="8">
        <v>632.6</v>
      </c>
      <c r="F131" s="8"/>
    </row>
    <row r="132" spans="2:6" x14ac:dyDescent="0.2">
      <c r="B132" t="s">
        <v>6</v>
      </c>
      <c r="E132" s="8">
        <v>356.93</v>
      </c>
      <c r="F132" s="8"/>
    </row>
    <row r="133" spans="2:6" x14ac:dyDescent="0.2">
      <c r="B133" t="s">
        <v>7</v>
      </c>
      <c r="E133" s="8">
        <v>304.65999999999997</v>
      </c>
      <c r="F133" s="8"/>
    </row>
    <row r="134" spans="2:6" x14ac:dyDescent="0.2">
      <c r="B134" t="s">
        <v>8</v>
      </c>
      <c r="E134" s="8">
        <v>23.46</v>
      </c>
      <c r="F134" s="8"/>
    </row>
    <row r="135" spans="2:6" x14ac:dyDescent="0.2">
      <c r="B135" t="s">
        <v>9</v>
      </c>
      <c r="E135" s="8">
        <v>389.40999999999997</v>
      </c>
      <c r="F135" s="8"/>
    </row>
    <row r="136" spans="2:6" ht="15" x14ac:dyDescent="0.25">
      <c r="B136" s="9"/>
      <c r="E136" s="10">
        <f>SUM(E129:E135)</f>
        <v>2956.9399999999996</v>
      </c>
      <c r="F136" s="10"/>
    </row>
    <row r="138" spans="2:6" x14ac:dyDescent="0.2">
      <c r="B138" s="7" t="s">
        <v>10</v>
      </c>
    </row>
    <row r="139" spans="2:6" x14ac:dyDescent="0.2">
      <c r="B139" s="11" t="s">
        <v>11</v>
      </c>
      <c r="C139" s="12">
        <v>28.59</v>
      </c>
      <c r="D139" s="103"/>
    </row>
    <row r="140" spans="2:6" x14ac:dyDescent="0.2">
      <c r="B140" s="13"/>
    </row>
    <row r="141" spans="2:6" x14ac:dyDescent="0.2">
      <c r="B141" t="s">
        <v>3</v>
      </c>
      <c r="E141" s="8">
        <v>742.7</v>
      </c>
      <c r="F141" s="8"/>
    </row>
    <row r="142" spans="2:6" x14ac:dyDescent="0.2">
      <c r="B142" t="s">
        <v>4</v>
      </c>
      <c r="E142" s="8">
        <f>C124*C139</f>
        <v>28.59</v>
      </c>
      <c r="F142" s="8"/>
    </row>
    <row r="143" spans="2:6" x14ac:dyDescent="0.2">
      <c r="B143" t="s">
        <v>5</v>
      </c>
      <c r="E143" s="8">
        <v>632.6</v>
      </c>
      <c r="F143" s="8"/>
    </row>
    <row r="144" spans="2:6" x14ac:dyDescent="0.2">
      <c r="B144" t="s">
        <v>6</v>
      </c>
      <c r="E144" s="8">
        <v>356.93</v>
      </c>
      <c r="F144" s="8"/>
    </row>
    <row r="145" spans="2:9" x14ac:dyDescent="0.2">
      <c r="B145" t="s">
        <v>7</v>
      </c>
      <c r="E145" s="8">
        <v>304.65999999999997</v>
      </c>
      <c r="F145" s="8"/>
    </row>
    <row r="146" spans="2:9" ht="15" x14ac:dyDescent="0.25">
      <c r="B146" s="9"/>
      <c r="E146" s="14">
        <f>SUM(E141:E145)</f>
        <v>2065.48</v>
      </c>
      <c r="F146" s="14"/>
    </row>
    <row r="148" spans="2:9" x14ac:dyDescent="0.2">
      <c r="B148" s="15" t="s">
        <v>12</v>
      </c>
    </row>
    <row r="149" spans="2:9" x14ac:dyDescent="0.2">
      <c r="B149" t="s">
        <v>13</v>
      </c>
      <c r="E149" s="8">
        <v>100.03</v>
      </c>
      <c r="F149" s="8"/>
    </row>
    <row r="150" spans="2:9" x14ac:dyDescent="0.2">
      <c r="B150" t="s">
        <v>14</v>
      </c>
      <c r="E150" s="8">
        <v>142.89999999999998</v>
      </c>
      <c r="F150" s="8"/>
    </row>
    <row r="151" spans="2:9" x14ac:dyDescent="0.2">
      <c r="B151" t="s">
        <v>15</v>
      </c>
      <c r="E151" s="8">
        <v>2.2200000000000002</v>
      </c>
      <c r="F151" s="8"/>
    </row>
    <row r="152" spans="2:9" ht="13.5" thickBot="1" x14ac:dyDescent="0.25"/>
    <row r="153" spans="2:9" ht="16.5" thickTop="1" thickBot="1" x14ac:dyDescent="0.3">
      <c r="B153" s="5" t="s">
        <v>72</v>
      </c>
      <c r="E153" s="16">
        <f>12*E136+2*E146</f>
        <v>39614.239999999998</v>
      </c>
      <c r="F153" s="117"/>
    </row>
    <row r="154" spans="2:9" ht="23.25" thickTop="1" x14ac:dyDescent="0.2">
      <c r="B154" s="17" t="s">
        <v>17</v>
      </c>
    </row>
    <row r="156" spans="2:9" x14ac:dyDescent="0.2">
      <c r="B156" s="18"/>
      <c r="C156" s="18"/>
      <c r="D156" s="18"/>
      <c r="E156" s="18"/>
      <c r="F156" s="18"/>
      <c r="G156" s="18"/>
      <c r="H156" s="18"/>
      <c r="I156" s="18"/>
    </row>
    <row r="161" spans="2:6" ht="22.5" customHeight="1" x14ac:dyDescent="0.3">
      <c r="B161" s="1" t="s">
        <v>69</v>
      </c>
    </row>
    <row r="163" spans="2:6" x14ac:dyDescent="0.2">
      <c r="B163" s="2" t="s">
        <v>0</v>
      </c>
      <c r="C163" s="3">
        <v>7</v>
      </c>
      <c r="E163" s="107" t="s">
        <v>67</v>
      </c>
      <c r="F163" s="107" t="s">
        <v>68</v>
      </c>
    </row>
    <row r="164" spans="2:6" x14ac:dyDescent="0.2">
      <c r="B164" s="2"/>
      <c r="C164" s="4"/>
    </row>
    <row r="165" spans="2:6" x14ac:dyDescent="0.2">
      <c r="B165" s="5" t="s">
        <v>1</v>
      </c>
      <c r="C165" s="6">
        <v>45.29</v>
      </c>
      <c r="D165" s="101">
        <v>45.41</v>
      </c>
    </row>
    <row r="166" spans="2:6" x14ac:dyDescent="0.2">
      <c r="B166" s="2"/>
    </row>
    <row r="167" spans="2:6" x14ac:dyDescent="0.2">
      <c r="B167" s="7" t="s">
        <v>2</v>
      </c>
    </row>
    <row r="168" spans="2:6" x14ac:dyDescent="0.2">
      <c r="B168" t="s">
        <v>3</v>
      </c>
      <c r="E168" s="8">
        <v>1177.08</v>
      </c>
      <c r="F168" s="8">
        <v>1179.96</v>
      </c>
    </row>
    <row r="169" spans="2:6" x14ac:dyDescent="0.2">
      <c r="B169" t="s">
        <v>4</v>
      </c>
      <c r="E169" s="8">
        <f>C163*C165</f>
        <v>317.02999999999997</v>
      </c>
      <c r="F169" s="8">
        <f>C163*D165</f>
        <v>317.87</v>
      </c>
    </row>
    <row r="170" spans="2:6" x14ac:dyDescent="0.2">
      <c r="B170" t="s">
        <v>5</v>
      </c>
      <c r="E170" s="8">
        <v>618.66999999999996</v>
      </c>
      <c r="F170" s="8">
        <v>620.19000000000005</v>
      </c>
    </row>
    <row r="171" spans="2:6" x14ac:dyDescent="0.2">
      <c r="B171" t="s">
        <v>6</v>
      </c>
      <c r="E171" s="8">
        <v>349.08</v>
      </c>
      <c r="F171" s="8">
        <v>349.93</v>
      </c>
    </row>
    <row r="172" spans="2:6" x14ac:dyDescent="0.2">
      <c r="B172" t="s">
        <v>7</v>
      </c>
      <c r="E172" s="8">
        <v>297.95</v>
      </c>
      <c r="F172" s="8">
        <v>298.68</v>
      </c>
    </row>
    <row r="173" spans="2:6" x14ac:dyDescent="0.2">
      <c r="B173" t="s">
        <v>8</v>
      </c>
      <c r="E173" s="8">
        <v>22.94</v>
      </c>
      <c r="F173" s="8">
        <v>23</v>
      </c>
    </row>
    <row r="174" spans="2:6" x14ac:dyDescent="0.2">
      <c r="B174" t="s">
        <v>9</v>
      </c>
      <c r="E174" s="8">
        <v>380.84</v>
      </c>
      <c r="F174" s="8">
        <v>381.77</v>
      </c>
    </row>
    <row r="175" spans="2:6" ht="15" x14ac:dyDescent="0.25">
      <c r="B175" s="9"/>
      <c r="E175" s="10">
        <f>SUM(E168:E174)</f>
        <v>3163.5899999999997</v>
      </c>
      <c r="F175" s="10">
        <f>SUM(F168:F174)</f>
        <v>3171.3999999999996</v>
      </c>
    </row>
    <row r="177" spans="2:6" x14ac:dyDescent="0.2">
      <c r="B177" s="7" t="s">
        <v>10</v>
      </c>
    </row>
    <row r="178" spans="2:6" x14ac:dyDescent="0.2">
      <c r="B178" s="11" t="s">
        <v>11</v>
      </c>
      <c r="C178" s="12">
        <v>27.95</v>
      </c>
      <c r="D178" s="103">
        <v>28.02</v>
      </c>
    </row>
    <row r="179" spans="2:6" x14ac:dyDescent="0.2">
      <c r="B179" s="13"/>
    </row>
    <row r="180" spans="2:6" x14ac:dyDescent="0.2">
      <c r="B180" t="s">
        <v>3</v>
      </c>
      <c r="E180" s="8">
        <v>726.35</v>
      </c>
      <c r="F180" s="8">
        <v>728.13</v>
      </c>
    </row>
    <row r="181" spans="2:6" x14ac:dyDescent="0.2">
      <c r="B181" t="s">
        <v>4</v>
      </c>
      <c r="E181" s="8">
        <f>C163*C178</f>
        <v>195.65</v>
      </c>
      <c r="F181" s="8">
        <f>C163*D178</f>
        <v>196.14</v>
      </c>
    </row>
    <row r="182" spans="2:6" x14ac:dyDescent="0.2">
      <c r="B182" t="s">
        <v>5</v>
      </c>
      <c r="E182" s="8">
        <v>618.66999999999996</v>
      </c>
      <c r="F182" s="8">
        <v>620.19000000000005</v>
      </c>
    </row>
    <row r="183" spans="2:6" x14ac:dyDescent="0.2">
      <c r="B183" t="s">
        <v>6</v>
      </c>
      <c r="E183" s="8">
        <v>349.08</v>
      </c>
      <c r="F183" s="8">
        <v>349.93</v>
      </c>
    </row>
    <row r="184" spans="2:6" x14ac:dyDescent="0.2">
      <c r="B184" t="s">
        <v>7</v>
      </c>
      <c r="E184" s="8">
        <v>297.95</v>
      </c>
      <c r="F184" s="8">
        <v>298.68</v>
      </c>
    </row>
    <row r="185" spans="2:6" ht="15" x14ac:dyDescent="0.25">
      <c r="B185" s="9"/>
      <c r="E185" s="14">
        <f>SUM(E180:E184)</f>
        <v>2187.6999999999998</v>
      </c>
      <c r="F185" s="14">
        <f>SUM(F180:F184)</f>
        <v>2193.0700000000002</v>
      </c>
    </row>
    <row r="187" spans="2:6" x14ac:dyDescent="0.2">
      <c r="B187" s="15" t="s">
        <v>12</v>
      </c>
    </row>
    <row r="188" spans="2:6" x14ac:dyDescent="0.2">
      <c r="B188" t="s">
        <v>13</v>
      </c>
      <c r="E188" s="8">
        <v>97.820000000000007</v>
      </c>
      <c r="F188" s="8">
        <v>98.06</v>
      </c>
    </row>
    <row r="189" spans="2:6" x14ac:dyDescent="0.2">
      <c r="B189" t="s">
        <v>14</v>
      </c>
      <c r="E189" s="8">
        <v>139.75</v>
      </c>
      <c r="F189" s="8">
        <v>140.09</v>
      </c>
    </row>
    <row r="190" spans="2:6" x14ac:dyDescent="0.2">
      <c r="B190" t="s">
        <v>15</v>
      </c>
      <c r="E190" s="8">
        <v>2.16</v>
      </c>
      <c r="F190" s="8">
        <v>2.17</v>
      </c>
    </row>
    <row r="191" spans="2:6" ht="13.5" thickBot="1" x14ac:dyDescent="0.25"/>
    <row r="192" spans="2:6" ht="16.5" thickTop="1" thickBot="1" x14ac:dyDescent="0.3">
      <c r="B192" s="5" t="s">
        <v>70</v>
      </c>
      <c r="E192" s="16">
        <f>12*E175+2*E185</f>
        <v>42338.479999999996</v>
      </c>
      <c r="F192" s="16">
        <f>6*E175+6*F175+E185+F185</f>
        <v>42390.709999999992</v>
      </c>
    </row>
    <row r="193" spans="2:9" ht="23.25" thickTop="1" x14ac:dyDescent="0.2">
      <c r="B193" s="17" t="s">
        <v>17</v>
      </c>
    </row>
    <row r="195" spans="2:9" x14ac:dyDescent="0.2">
      <c r="B195" s="18"/>
      <c r="C195" s="18"/>
      <c r="D195" s="18"/>
      <c r="E195" s="18"/>
      <c r="F195" s="18"/>
      <c r="G195" s="18"/>
      <c r="H195" s="18"/>
      <c r="I195" s="18"/>
    </row>
    <row r="199" spans="2:9" ht="22.5" customHeight="1" x14ac:dyDescent="0.3">
      <c r="B199" s="1" t="s">
        <v>65</v>
      </c>
    </row>
    <row r="201" spans="2:9" x14ac:dyDescent="0.2">
      <c r="B201" s="2" t="s">
        <v>0</v>
      </c>
      <c r="C201" s="3">
        <v>7</v>
      </c>
    </row>
    <row r="202" spans="2:9" x14ac:dyDescent="0.2">
      <c r="B202" s="2"/>
      <c r="C202" s="4"/>
    </row>
    <row r="203" spans="2:9" x14ac:dyDescent="0.2">
      <c r="B203" s="5" t="s">
        <v>1</v>
      </c>
      <c r="C203" s="6">
        <v>44.18</v>
      </c>
      <c r="D203" s="101">
        <v>44.29</v>
      </c>
      <c r="E203" s="107" t="s">
        <v>67</v>
      </c>
      <c r="F203" s="107" t="s">
        <v>68</v>
      </c>
    </row>
    <row r="204" spans="2:9" x14ac:dyDescent="0.2">
      <c r="B204" s="2"/>
    </row>
    <row r="205" spans="2:9" x14ac:dyDescent="0.2">
      <c r="B205" s="7" t="s">
        <v>2</v>
      </c>
    </row>
    <row r="206" spans="2:9" x14ac:dyDescent="0.2">
      <c r="B206" t="s">
        <v>3</v>
      </c>
      <c r="E206" s="8">
        <v>1148.3399999999999</v>
      </c>
      <c r="F206" s="8">
        <v>1151.1600000000001</v>
      </c>
    </row>
    <row r="207" spans="2:9" x14ac:dyDescent="0.2">
      <c r="B207" t="s">
        <v>4</v>
      </c>
      <c r="E207" s="8">
        <f>C201*C203</f>
        <v>309.26</v>
      </c>
      <c r="F207" s="8">
        <f>C201*D203</f>
        <v>310.02999999999997</v>
      </c>
    </row>
    <row r="208" spans="2:9" x14ac:dyDescent="0.2">
      <c r="B208" t="s">
        <v>5</v>
      </c>
      <c r="E208" s="8">
        <v>603.55999999999995</v>
      </c>
      <c r="F208" s="8">
        <v>605.04999999999995</v>
      </c>
    </row>
    <row r="209" spans="2:6" x14ac:dyDescent="0.2">
      <c r="B209" t="s">
        <v>6</v>
      </c>
      <c r="E209" s="8">
        <v>340.55</v>
      </c>
      <c r="F209" s="8">
        <v>341.39</v>
      </c>
    </row>
    <row r="210" spans="2:6" x14ac:dyDescent="0.2">
      <c r="B210" t="s">
        <v>7</v>
      </c>
      <c r="E210" s="8">
        <v>290.67</v>
      </c>
      <c r="F210" s="8">
        <v>291.39</v>
      </c>
    </row>
    <row r="211" spans="2:6" x14ac:dyDescent="0.2">
      <c r="B211" t="s">
        <v>8</v>
      </c>
      <c r="E211" s="8">
        <v>22.380000000000003</v>
      </c>
      <c r="F211" s="8">
        <v>22.430000000000003</v>
      </c>
    </row>
    <row r="212" spans="2:6" x14ac:dyDescent="0.2">
      <c r="B212" t="s">
        <v>9</v>
      </c>
      <c r="E212" s="8">
        <v>371.53999999999996</v>
      </c>
      <c r="F212" s="8">
        <v>372.45</v>
      </c>
    </row>
    <row r="213" spans="2:6" ht="15" x14ac:dyDescent="0.25">
      <c r="B213" s="9"/>
      <c r="E213" s="10">
        <f>SUM(E206:E212)</f>
        <v>3086.3</v>
      </c>
      <c r="F213" s="10">
        <f>SUM(F206:F212)</f>
        <v>3093.8999999999992</v>
      </c>
    </row>
    <row r="215" spans="2:6" x14ac:dyDescent="0.2">
      <c r="B215" s="7" t="s">
        <v>10</v>
      </c>
    </row>
    <row r="216" spans="2:6" x14ac:dyDescent="0.2">
      <c r="B216" s="11" t="s">
        <v>11</v>
      </c>
      <c r="C216" s="12">
        <v>27.26</v>
      </c>
      <c r="D216" s="103">
        <v>27.32</v>
      </c>
    </row>
    <row r="217" spans="2:6" x14ac:dyDescent="0.2">
      <c r="B217" s="13"/>
    </row>
    <row r="218" spans="2:6" x14ac:dyDescent="0.2">
      <c r="B218" t="s">
        <v>3</v>
      </c>
      <c r="E218" s="8">
        <v>708.61</v>
      </c>
      <c r="F218" s="8">
        <v>710.35</v>
      </c>
    </row>
    <row r="219" spans="2:6" x14ac:dyDescent="0.2">
      <c r="B219" t="s">
        <v>4</v>
      </c>
      <c r="E219" s="8">
        <f>C201*C216</f>
        <v>190.82000000000002</v>
      </c>
      <c r="F219" s="8">
        <f>C201*D216</f>
        <v>191.24</v>
      </c>
    </row>
    <row r="220" spans="2:6" x14ac:dyDescent="0.2">
      <c r="B220" t="s">
        <v>5</v>
      </c>
      <c r="E220" s="8">
        <v>603.55999999999995</v>
      </c>
      <c r="F220" s="8">
        <v>605.04999999999995</v>
      </c>
    </row>
    <row r="221" spans="2:6" x14ac:dyDescent="0.2">
      <c r="B221" t="s">
        <v>6</v>
      </c>
      <c r="E221" s="8">
        <v>340.55</v>
      </c>
      <c r="F221" s="8">
        <v>341.39</v>
      </c>
    </row>
    <row r="222" spans="2:6" x14ac:dyDescent="0.2">
      <c r="B222" t="s">
        <v>7</v>
      </c>
      <c r="E222" s="8">
        <v>290.67</v>
      </c>
      <c r="F222" s="8">
        <v>291.39</v>
      </c>
    </row>
    <row r="223" spans="2:6" ht="15" x14ac:dyDescent="0.25">
      <c r="B223" s="9"/>
      <c r="E223" s="14">
        <f>SUM(E218:E222)</f>
        <v>2134.21</v>
      </c>
      <c r="F223" s="14">
        <f>SUM(F218:F222)</f>
        <v>2139.4199999999996</v>
      </c>
    </row>
    <row r="225" spans="2:9" x14ac:dyDescent="0.2">
      <c r="B225" s="15" t="s">
        <v>12</v>
      </c>
    </row>
    <row r="226" spans="2:9" x14ac:dyDescent="0.2">
      <c r="B226" t="s">
        <v>13</v>
      </c>
      <c r="E226" s="8">
        <v>95.43</v>
      </c>
    </row>
    <row r="227" spans="2:9" x14ac:dyDescent="0.2">
      <c r="B227" t="s">
        <v>14</v>
      </c>
      <c r="E227" s="8">
        <v>136.32999999999998</v>
      </c>
    </row>
    <row r="228" spans="2:9" x14ac:dyDescent="0.2">
      <c r="B228" t="s">
        <v>15</v>
      </c>
      <c r="E228" s="8">
        <v>2.11</v>
      </c>
    </row>
    <row r="229" spans="2:9" ht="13.5" thickBot="1" x14ac:dyDescent="0.25"/>
    <row r="230" spans="2:9" ht="16.5" thickTop="1" thickBot="1" x14ac:dyDescent="0.3">
      <c r="B230" s="5" t="s">
        <v>66</v>
      </c>
      <c r="E230" s="106">
        <f>8*E213+1*E223+4*F213+1*F223</f>
        <v>41339.629999999997</v>
      </c>
      <c r="F230" s="113"/>
      <c r="G230" s="114"/>
      <c r="H230" s="112"/>
    </row>
    <row r="231" spans="2:9" ht="23.25" thickTop="1" x14ac:dyDescent="0.2">
      <c r="B231" s="17" t="s">
        <v>17</v>
      </c>
    </row>
    <row r="233" spans="2:9" x14ac:dyDescent="0.2">
      <c r="B233" s="18"/>
      <c r="C233" s="18"/>
      <c r="D233" s="18"/>
      <c r="E233" s="18"/>
      <c r="F233" s="18"/>
      <c r="G233" s="18"/>
      <c r="H233" s="18"/>
      <c r="I233" s="18"/>
    </row>
    <row r="235" spans="2:9" ht="22.5" customHeight="1" x14ac:dyDescent="0.3">
      <c r="B235" s="1" t="s">
        <v>59</v>
      </c>
      <c r="C235" s="100"/>
    </row>
    <row r="237" spans="2:9" x14ac:dyDescent="0.2">
      <c r="B237" s="2" t="s">
        <v>0</v>
      </c>
      <c r="C237" s="78">
        <v>7</v>
      </c>
    </row>
    <row r="238" spans="2:9" x14ac:dyDescent="0.2">
      <c r="B238" s="2"/>
    </row>
    <row r="239" spans="2:9" x14ac:dyDescent="0.2">
      <c r="B239" s="5" t="s">
        <v>1</v>
      </c>
      <c r="C239" s="5">
        <v>43.08</v>
      </c>
    </row>
    <row r="240" spans="2:9" x14ac:dyDescent="0.2">
      <c r="B240" s="2"/>
    </row>
    <row r="241" spans="2:5" x14ac:dyDescent="0.2">
      <c r="B241" s="7" t="s">
        <v>2</v>
      </c>
    </row>
    <row r="242" spans="2:5" x14ac:dyDescent="0.2">
      <c r="B242" t="s">
        <v>3</v>
      </c>
      <c r="E242" s="8">
        <v>1120.1500000000001</v>
      </c>
    </row>
    <row r="243" spans="2:5" x14ac:dyDescent="0.2">
      <c r="B243" t="s">
        <v>4</v>
      </c>
      <c r="E243" s="8">
        <f>C237*C239</f>
        <v>301.56</v>
      </c>
    </row>
    <row r="244" spans="2:5" x14ac:dyDescent="0.2">
      <c r="B244" t="s">
        <v>5</v>
      </c>
      <c r="E244" s="8">
        <v>588.75</v>
      </c>
    </row>
    <row r="245" spans="2:5" x14ac:dyDescent="0.2">
      <c r="B245" t="s">
        <v>6</v>
      </c>
      <c r="E245" s="8">
        <v>332.18</v>
      </c>
    </row>
    <row r="246" spans="2:5" x14ac:dyDescent="0.2">
      <c r="B246" t="s">
        <v>7</v>
      </c>
      <c r="E246" s="8">
        <v>283.52999999999997</v>
      </c>
    </row>
    <row r="247" spans="2:5" x14ac:dyDescent="0.2">
      <c r="B247" t="s">
        <v>8</v>
      </c>
      <c r="E247" s="8">
        <v>21.82</v>
      </c>
    </row>
    <row r="248" spans="2:5" x14ac:dyDescent="0.2">
      <c r="B248" t="s">
        <v>9</v>
      </c>
      <c r="E248" s="8">
        <v>362.40999999999997</v>
      </c>
    </row>
    <row r="249" spans="2:5" ht="15" x14ac:dyDescent="0.25">
      <c r="B249" s="9"/>
      <c r="E249" s="10">
        <f>SUM(E242:E248)</f>
        <v>3010.4</v>
      </c>
    </row>
    <row r="251" spans="2:5" x14ac:dyDescent="0.2">
      <c r="B251" s="7" t="s">
        <v>10</v>
      </c>
    </row>
    <row r="252" spans="2:5" x14ac:dyDescent="0.2">
      <c r="B252" s="11" t="s">
        <v>56</v>
      </c>
      <c r="C252" s="11">
        <v>26.580000000000002</v>
      </c>
    </row>
    <row r="254" spans="2:5" x14ac:dyDescent="0.2">
      <c r="B254" t="s">
        <v>3</v>
      </c>
      <c r="E254" s="8">
        <v>691.21</v>
      </c>
    </row>
    <row r="255" spans="2:5" x14ac:dyDescent="0.2">
      <c r="B255" t="s">
        <v>4</v>
      </c>
      <c r="E255" s="8">
        <f>C237*C252</f>
        <v>186.06</v>
      </c>
    </row>
    <row r="256" spans="2:5" x14ac:dyDescent="0.2">
      <c r="B256" t="s">
        <v>5</v>
      </c>
      <c r="E256" s="8">
        <v>588.75</v>
      </c>
    </row>
    <row r="257" spans="2:9" x14ac:dyDescent="0.2">
      <c r="B257" t="s">
        <v>6</v>
      </c>
      <c r="E257" s="8">
        <v>332.18</v>
      </c>
    </row>
    <row r="258" spans="2:9" x14ac:dyDescent="0.2">
      <c r="B258" t="s">
        <v>7</v>
      </c>
      <c r="E258" s="8">
        <v>283.52999999999997</v>
      </c>
    </row>
    <row r="259" spans="2:9" ht="15" x14ac:dyDescent="0.25">
      <c r="B259" s="9"/>
      <c r="E259" s="14">
        <f>SUM(E254:E258)</f>
        <v>2081.73</v>
      </c>
    </row>
    <row r="261" spans="2:9" x14ac:dyDescent="0.2">
      <c r="B261" s="15" t="s">
        <v>12</v>
      </c>
    </row>
    <row r="262" spans="2:9" x14ac:dyDescent="0.2">
      <c r="B262" t="s">
        <v>13</v>
      </c>
      <c r="E262" s="8">
        <v>93.070000000000007</v>
      </c>
    </row>
    <row r="263" spans="2:9" x14ac:dyDescent="0.2">
      <c r="B263" t="s">
        <v>14</v>
      </c>
      <c r="E263" s="8">
        <v>132.97999999999999</v>
      </c>
    </row>
    <row r="264" spans="2:9" x14ac:dyDescent="0.2">
      <c r="B264" t="s">
        <v>15</v>
      </c>
      <c r="E264" s="8">
        <v>2.0699999999999998</v>
      </c>
    </row>
    <row r="265" spans="2:9" ht="13.5" thickBot="1" x14ac:dyDescent="0.25"/>
    <row r="266" spans="2:9" ht="16.5" thickTop="1" thickBot="1" x14ac:dyDescent="0.3">
      <c r="B266" s="5" t="s">
        <v>61</v>
      </c>
      <c r="E266" s="16">
        <f>12*E249+2*E259</f>
        <v>40288.26</v>
      </c>
    </row>
    <row r="267" spans="2:9" ht="23.25" thickTop="1" x14ac:dyDescent="0.2">
      <c r="B267" s="17" t="s">
        <v>17</v>
      </c>
    </row>
    <row r="268" spans="2:9" x14ac:dyDescent="0.2">
      <c r="B268" s="17"/>
    </row>
    <row r="269" spans="2:9" x14ac:dyDescent="0.2">
      <c r="B269" s="18"/>
      <c r="C269" s="18"/>
      <c r="D269" s="18"/>
      <c r="E269" s="18"/>
      <c r="F269" s="18"/>
      <c r="G269" s="18"/>
      <c r="H269" s="18"/>
      <c r="I269" s="18"/>
    </row>
    <row r="271" spans="2:9" ht="22.5" customHeight="1" x14ac:dyDescent="0.3">
      <c r="B271" s="1" t="s">
        <v>59</v>
      </c>
      <c r="C271" s="100"/>
    </row>
    <row r="273" spans="2:5" x14ac:dyDescent="0.2">
      <c r="B273" s="2" t="s">
        <v>0</v>
      </c>
      <c r="C273" s="78">
        <v>7</v>
      </c>
    </row>
    <row r="274" spans="2:5" x14ac:dyDescent="0.2">
      <c r="B274" s="2"/>
    </row>
    <row r="275" spans="2:5" x14ac:dyDescent="0.2">
      <c r="B275" s="5" t="s">
        <v>1</v>
      </c>
      <c r="C275" s="5">
        <v>43.08</v>
      </c>
    </row>
    <row r="276" spans="2:5" x14ac:dyDescent="0.2">
      <c r="B276" s="2"/>
    </row>
    <row r="277" spans="2:5" x14ac:dyDescent="0.2">
      <c r="B277" s="7" t="s">
        <v>2</v>
      </c>
    </row>
    <row r="278" spans="2:5" x14ac:dyDescent="0.2">
      <c r="B278" t="s">
        <v>3</v>
      </c>
      <c r="E278" s="8">
        <v>1120.1500000000001</v>
      </c>
    </row>
    <row r="279" spans="2:5" x14ac:dyDescent="0.2">
      <c r="B279" t="s">
        <v>4</v>
      </c>
      <c r="E279" s="8">
        <f>C273*C275</f>
        <v>301.56</v>
      </c>
    </row>
    <row r="280" spans="2:5" x14ac:dyDescent="0.2">
      <c r="B280" t="s">
        <v>5</v>
      </c>
      <c r="E280" s="8">
        <v>588.75</v>
      </c>
    </row>
    <row r="281" spans="2:5" x14ac:dyDescent="0.2">
      <c r="B281" t="s">
        <v>6</v>
      </c>
      <c r="E281" s="8">
        <v>332.18</v>
      </c>
    </row>
    <row r="282" spans="2:5" x14ac:dyDescent="0.2">
      <c r="B282" t="s">
        <v>7</v>
      </c>
      <c r="E282" s="8">
        <v>283.52999999999997</v>
      </c>
    </row>
    <row r="283" spans="2:5" x14ac:dyDescent="0.2">
      <c r="B283" t="s">
        <v>8</v>
      </c>
      <c r="E283" s="8">
        <v>21.82</v>
      </c>
    </row>
    <row r="284" spans="2:5" x14ac:dyDescent="0.2">
      <c r="B284" t="s">
        <v>9</v>
      </c>
      <c r="E284" s="8">
        <v>362.40999999999997</v>
      </c>
    </row>
    <row r="285" spans="2:5" ht="15" x14ac:dyDescent="0.25">
      <c r="B285" s="9"/>
      <c r="E285" s="10">
        <f>SUM(E278:E284)</f>
        <v>3010.4</v>
      </c>
    </row>
    <row r="287" spans="2:5" x14ac:dyDescent="0.2">
      <c r="B287" s="7" t="s">
        <v>10</v>
      </c>
    </row>
    <row r="288" spans="2:5" x14ac:dyDescent="0.2">
      <c r="B288" s="11" t="s">
        <v>56</v>
      </c>
      <c r="C288" s="11">
        <v>26.580000000000002</v>
      </c>
    </row>
    <row r="290" spans="2:5" x14ac:dyDescent="0.2">
      <c r="B290" t="s">
        <v>3</v>
      </c>
      <c r="E290" s="8">
        <v>691.21</v>
      </c>
    </row>
    <row r="291" spans="2:5" x14ac:dyDescent="0.2">
      <c r="B291" t="s">
        <v>4</v>
      </c>
      <c r="E291" s="8">
        <f>C273*C288</f>
        <v>186.06</v>
      </c>
    </row>
    <row r="292" spans="2:5" x14ac:dyDescent="0.2">
      <c r="B292" t="s">
        <v>5</v>
      </c>
      <c r="E292" s="8">
        <v>588.75</v>
      </c>
    </row>
    <row r="293" spans="2:5" x14ac:dyDescent="0.2">
      <c r="B293" t="s">
        <v>6</v>
      </c>
      <c r="E293" s="8">
        <v>332.18</v>
      </c>
    </row>
    <row r="294" spans="2:5" x14ac:dyDescent="0.2">
      <c r="B294" t="s">
        <v>7</v>
      </c>
      <c r="E294" s="8">
        <v>283.52999999999997</v>
      </c>
    </row>
    <row r="295" spans="2:5" ht="15" x14ac:dyDescent="0.25">
      <c r="B295" s="9"/>
      <c r="E295" s="14">
        <f>SUM(E290:E294)</f>
        <v>2081.73</v>
      </c>
    </row>
    <row r="297" spans="2:5" x14ac:dyDescent="0.2">
      <c r="B297" s="15" t="s">
        <v>12</v>
      </c>
    </row>
    <row r="298" spans="2:5" x14ac:dyDescent="0.2">
      <c r="B298" t="s">
        <v>13</v>
      </c>
      <c r="E298" s="8">
        <v>93.070000000000007</v>
      </c>
    </row>
    <row r="299" spans="2:5" x14ac:dyDescent="0.2">
      <c r="B299" t="s">
        <v>14</v>
      </c>
      <c r="E299" s="8">
        <v>132.97999999999999</v>
      </c>
    </row>
    <row r="300" spans="2:5" x14ac:dyDescent="0.2">
      <c r="B300" t="s">
        <v>15</v>
      </c>
      <c r="E300" s="8">
        <v>2.0699999999999998</v>
      </c>
    </row>
    <row r="301" spans="2:5" ht="13.5" thickBot="1" x14ac:dyDescent="0.25"/>
    <row r="302" spans="2:5" ht="16.5" thickTop="1" thickBot="1" x14ac:dyDescent="0.3">
      <c r="B302" s="5" t="s">
        <v>61</v>
      </c>
      <c r="E302" s="16">
        <f>12*E285+2*E295</f>
        <v>40288.26</v>
      </c>
    </row>
    <row r="303" spans="2:5" ht="23.25" thickTop="1" x14ac:dyDescent="0.2">
      <c r="B303" s="17" t="s">
        <v>17</v>
      </c>
    </row>
    <row r="304" spans="2:5" x14ac:dyDescent="0.2">
      <c r="B304" s="17"/>
    </row>
    <row r="305" spans="2:9" x14ac:dyDescent="0.2">
      <c r="B305" s="18"/>
      <c r="C305" s="18"/>
      <c r="D305" s="18"/>
      <c r="E305" s="18"/>
      <c r="F305" s="18"/>
      <c r="G305" s="18"/>
      <c r="H305" s="18"/>
      <c r="I305" s="18"/>
    </row>
    <row r="307" spans="2:9" ht="22.5" customHeight="1" x14ac:dyDescent="0.3">
      <c r="B307" s="1" t="s">
        <v>60</v>
      </c>
      <c r="C307" s="99"/>
    </row>
    <row r="309" spans="2:9" x14ac:dyDescent="0.2">
      <c r="B309" s="2" t="s">
        <v>0</v>
      </c>
      <c r="C309" s="78">
        <v>6</v>
      </c>
    </row>
    <row r="310" spans="2:9" x14ac:dyDescent="0.2">
      <c r="B310" s="2"/>
    </row>
    <row r="311" spans="2:9" x14ac:dyDescent="0.2">
      <c r="B311" s="5" t="s">
        <v>1</v>
      </c>
      <c r="C311" s="5">
        <v>42.65</v>
      </c>
    </row>
    <row r="312" spans="2:9" x14ac:dyDescent="0.2">
      <c r="B312" s="2"/>
    </row>
    <row r="313" spans="2:9" x14ac:dyDescent="0.2">
      <c r="B313" s="7" t="s">
        <v>2</v>
      </c>
    </row>
    <row r="314" spans="2:9" x14ac:dyDescent="0.2">
      <c r="B314" t="s">
        <v>3</v>
      </c>
      <c r="E314" s="8">
        <v>1109.05</v>
      </c>
    </row>
    <row r="315" spans="2:9" x14ac:dyDescent="0.2">
      <c r="B315" t="s">
        <v>4</v>
      </c>
      <c r="E315" s="8">
        <f>C309*C311</f>
        <v>255.89999999999998</v>
      </c>
    </row>
    <row r="316" spans="2:9" x14ac:dyDescent="0.2">
      <c r="B316" t="s">
        <v>5</v>
      </c>
      <c r="E316" s="8">
        <v>582.91999999999996</v>
      </c>
    </row>
    <row r="317" spans="2:9" x14ac:dyDescent="0.2">
      <c r="B317" t="s">
        <v>6</v>
      </c>
      <c r="E317" s="8">
        <v>328.89</v>
      </c>
    </row>
    <row r="318" spans="2:9" x14ac:dyDescent="0.2">
      <c r="B318" t="s">
        <v>7</v>
      </c>
      <c r="E318" s="8">
        <v>280.72000000000003</v>
      </c>
    </row>
    <row r="319" spans="2:9" x14ac:dyDescent="0.2">
      <c r="B319" t="s">
        <v>8</v>
      </c>
      <c r="E319" s="8">
        <v>21.6</v>
      </c>
    </row>
    <row r="320" spans="2:9" x14ac:dyDescent="0.2">
      <c r="B320" t="s">
        <v>9</v>
      </c>
      <c r="E320" s="8">
        <v>358.82</v>
      </c>
    </row>
    <row r="321" spans="2:5" ht="15" x14ac:dyDescent="0.25">
      <c r="B321" s="9"/>
      <c r="E321" s="10">
        <f>SUM(E314:E320)</f>
        <v>2937.8999999999996</v>
      </c>
    </row>
    <row r="323" spans="2:5" x14ac:dyDescent="0.2">
      <c r="B323" s="7" t="s">
        <v>10</v>
      </c>
    </row>
    <row r="324" spans="2:5" x14ac:dyDescent="0.2">
      <c r="B324" s="11" t="s">
        <v>56</v>
      </c>
      <c r="C324" s="11">
        <v>26.31</v>
      </c>
    </row>
    <row r="326" spans="2:5" x14ac:dyDescent="0.2">
      <c r="B326" t="s">
        <v>3</v>
      </c>
      <c r="E326" s="8">
        <v>684.36</v>
      </c>
    </row>
    <row r="327" spans="2:5" x14ac:dyDescent="0.2">
      <c r="B327" t="s">
        <v>4</v>
      </c>
      <c r="E327" s="8">
        <f>C309*C324</f>
        <v>157.85999999999999</v>
      </c>
    </row>
    <row r="328" spans="2:5" x14ac:dyDescent="0.2">
      <c r="B328" t="s">
        <v>5</v>
      </c>
      <c r="E328" s="8">
        <v>582.91999999999996</v>
      </c>
    </row>
    <row r="329" spans="2:5" x14ac:dyDescent="0.2">
      <c r="B329" t="s">
        <v>6</v>
      </c>
      <c r="E329" s="8">
        <v>328.89</v>
      </c>
    </row>
    <row r="330" spans="2:5" x14ac:dyDescent="0.2">
      <c r="B330" t="s">
        <v>7</v>
      </c>
      <c r="E330" s="8">
        <v>280.72000000000003</v>
      </c>
    </row>
    <row r="331" spans="2:5" ht="15" x14ac:dyDescent="0.25">
      <c r="B331" s="9"/>
      <c r="E331" s="14">
        <f>SUM(E326:E330)</f>
        <v>2034.7499999999998</v>
      </c>
    </row>
    <row r="333" spans="2:5" x14ac:dyDescent="0.2">
      <c r="B333" s="15" t="s">
        <v>12</v>
      </c>
    </row>
    <row r="334" spans="2:5" x14ac:dyDescent="0.2">
      <c r="B334" t="s">
        <v>13</v>
      </c>
      <c r="E334" s="8">
        <v>92.14</v>
      </c>
    </row>
    <row r="335" spans="2:5" x14ac:dyDescent="0.2">
      <c r="B335" t="s">
        <v>14</v>
      </c>
      <c r="E335" s="8">
        <v>131.66</v>
      </c>
    </row>
    <row r="336" spans="2:5" x14ac:dyDescent="0.2">
      <c r="B336" t="s">
        <v>15</v>
      </c>
      <c r="E336" s="8">
        <v>2.16</v>
      </c>
    </row>
    <row r="337" spans="2:9" ht="13.5" thickBot="1" x14ac:dyDescent="0.25"/>
    <row r="338" spans="2:9" ht="16.5" thickTop="1" thickBot="1" x14ac:dyDescent="0.3">
      <c r="B338" s="5" t="s">
        <v>62</v>
      </c>
      <c r="E338" s="16">
        <f>12*E321+2*E331</f>
        <v>39324.299999999996</v>
      </c>
    </row>
    <row r="339" spans="2:9" ht="23.25" thickTop="1" x14ac:dyDescent="0.2">
      <c r="B339" s="17" t="s">
        <v>17</v>
      </c>
    </row>
    <row r="341" spans="2:9" x14ac:dyDescent="0.2">
      <c r="B341" s="18"/>
      <c r="C341" s="18"/>
      <c r="D341" s="18"/>
      <c r="E341" s="18"/>
      <c r="F341" s="18"/>
      <c r="G341" s="18"/>
      <c r="H341" s="18"/>
      <c r="I341" s="18"/>
    </row>
    <row r="343" spans="2:9" ht="20.25" x14ac:dyDescent="0.3">
      <c r="B343" s="1" t="s">
        <v>18</v>
      </c>
    </row>
    <row r="345" spans="2:9" x14ac:dyDescent="0.2">
      <c r="B345" s="2" t="s">
        <v>0</v>
      </c>
      <c r="C345" s="91">
        <v>5</v>
      </c>
    </row>
    <row r="346" spans="2:9" x14ac:dyDescent="0.2">
      <c r="B346" s="2"/>
    </row>
    <row r="347" spans="2:9" x14ac:dyDescent="0.2">
      <c r="B347" s="5" t="s">
        <v>19</v>
      </c>
      <c r="C347" s="5">
        <v>42.65</v>
      </c>
    </row>
    <row r="348" spans="2:9" x14ac:dyDescent="0.2">
      <c r="B348" s="2"/>
    </row>
    <row r="349" spans="2:9" x14ac:dyDescent="0.2">
      <c r="B349" s="20" t="s">
        <v>2</v>
      </c>
      <c r="C349" s="13"/>
      <c r="D349" s="13"/>
      <c r="E349" s="21" t="s">
        <v>18</v>
      </c>
      <c r="F349" s="22"/>
      <c r="G349" s="13"/>
      <c r="H349" s="22"/>
      <c r="I349" s="22"/>
    </row>
    <row r="350" spans="2:9" x14ac:dyDescent="0.2">
      <c r="B350" t="s">
        <v>3</v>
      </c>
      <c r="E350" s="8">
        <v>1109.05</v>
      </c>
      <c r="F350" s="8"/>
      <c r="G350" s="24"/>
      <c r="H350" s="25"/>
      <c r="I350" s="26"/>
    </row>
    <row r="351" spans="2:9" x14ac:dyDescent="0.2">
      <c r="B351" t="s">
        <v>4</v>
      </c>
      <c r="E351" s="8">
        <f>C345*C347</f>
        <v>213.25</v>
      </c>
      <c r="F351" s="8"/>
      <c r="G351" s="24"/>
      <c r="H351" s="25"/>
      <c r="I351" s="26"/>
    </row>
    <row r="352" spans="2:9" x14ac:dyDescent="0.2">
      <c r="B352" t="s">
        <v>5</v>
      </c>
      <c r="E352" s="8">
        <v>582.91999999999996</v>
      </c>
      <c r="F352" s="8"/>
      <c r="G352" s="24"/>
      <c r="H352" s="25"/>
      <c r="I352" s="26"/>
    </row>
    <row r="353" spans="2:9" x14ac:dyDescent="0.2">
      <c r="B353" t="s">
        <v>6</v>
      </c>
      <c r="E353" s="8">
        <v>328.89</v>
      </c>
      <c r="F353" s="8"/>
      <c r="G353" s="24"/>
      <c r="H353" s="25"/>
      <c r="I353" s="26"/>
    </row>
    <row r="354" spans="2:9" x14ac:dyDescent="0.2">
      <c r="B354" t="s">
        <v>7</v>
      </c>
      <c r="E354" s="8">
        <v>280.72000000000003</v>
      </c>
      <c r="F354" s="8"/>
      <c r="G354" s="24"/>
      <c r="H354" s="25"/>
      <c r="I354" s="26"/>
    </row>
    <row r="355" spans="2:9" x14ac:dyDescent="0.2">
      <c r="B355" t="s">
        <v>8</v>
      </c>
      <c r="E355" s="8">
        <v>21.6</v>
      </c>
      <c r="F355" s="8"/>
      <c r="G355" s="24"/>
      <c r="H355" s="25"/>
      <c r="I355" s="26"/>
    </row>
    <row r="356" spans="2:9" x14ac:dyDescent="0.2">
      <c r="B356" t="s">
        <v>9</v>
      </c>
      <c r="E356" s="8">
        <v>358.82</v>
      </c>
      <c r="F356" s="8"/>
      <c r="G356" s="24"/>
      <c r="H356" s="25"/>
      <c r="I356" s="26"/>
    </row>
    <row r="357" spans="2:9" ht="15" x14ac:dyDescent="0.25">
      <c r="B357" s="9"/>
      <c r="C357" s="9"/>
      <c r="D357" s="9"/>
      <c r="E357" s="28">
        <f>SUM(E350:E356)</f>
        <v>2895.25</v>
      </c>
      <c r="F357" s="28"/>
      <c r="G357" s="29"/>
      <c r="H357" s="30"/>
      <c r="I357" s="30"/>
    </row>
    <row r="358" spans="2:9" x14ac:dyDescent="0.2">
      <c r="E358" s="66"/>
      <c r="F358" s="66"/>
      <c r="H358" s="68"/>
    </row>
    <row r="359" spans="2:9" x14ac:dyDescent="0.2">
      <c r="B359" s="5" t="s">
        <v>20</v>
      </c>
      <c r="C359" s="5">
        <v>26.31</v>
      </c>
      <c r="D359" s="5"/>
      <c r="E359" s="5" t="s">
        <v>21</v>
      </c>
      <c r="F359" s="5">
        <v>684.36</v>
      </c>
    </row>
    <row r="361" spans="2:9" x14ac:dyDescent="0.2">
      <c r="B361" s="31" t="s">
        <v>10</v>
      </c>
      <c r="D361" s="13"/>
      <c r="E361" s="32" t="s">
        <v>22</v>
      </c>
      <c r="F361" s="22" t="s">
        <v>58</v>
      </c>
      <c r="G361" s="22"/>
      <c r="H361" s="22"/>
      <c r="I361" s="22"/>
    </row>
    <row r="362" spans="2:9" x14ac:dyDescent="0.2">
      <c r="B362" t="s">
        <v>3</v>
      </c>
      <c r="E362" s="8">
        <v>684.36</v>
      </c>
      <c r="F362" s="33">
        <v>0</v>
      </c>
      <c r="H362" s="25"/>
      <c r="I362" s="26"/>
    </row>
    <row r="363" spans="2:9" x14ac:dyDescent="0.2">
      <c r="B363" t="s">
        <v>4</v>
      </c>
      <c r="E363" s="8">
        <f>C345*C359</f>
        <v>131.54999999999998</v>
      </c>
      <c r="F363" s="33">
        <v>0</v>
      </c>
      <c r="H363" s="25"/>
      <c r="I363" s="26"/>
    </row>
    <row r="364" spans="2:9" x14ac:dyDescent="0.2">
      <c r="B364" t="s">
        <v>5</v>
      </c>
      <c r="E364" s="8">
        <v>582.91999999999996</v>
      </c>
      <c r="F364" s="33">
        <v>0</v>
      </c>
      <c r="H364" s="25"/>
      <c r="I364" s="26"/>
    </row>
    <row r="365" spans="2:9" x14ac:dyDescent="0.2">
      <c r="B365" t="s">
        <v>6</v>
      </c>
      <c r="E365" s="8">
        <v>328.89</v>
      </c>
      <c r="F365" s="33">
        <v>0</v>
      </c>
      <c r="H365" s="25"/>
      <c r="I365" s="26"/>
    </row>
    <row r="366" spans="2:9" x14ac:dyDescent="0.2">
      <c r="B366" t="s">
        <v>7</v>
      </c>
      <c r="E366" s="8">
        <v>280.72000000000003</v>
      </c>
      <c r="F366" s="33">
        <v>0</v>
      </c>
      <c r="H366" s="25"/>
      <c r="I366" s="26"/>
    </row>
    <row r="367" spans="2:9" ht="15" x14ac:dyDescent="0.25">
      <c r="B367" s="9"/>
      <c r="C367" s="9"/>
      <c r="D367" s="9"/>
      <c r="E367" s="28">
        <f>SUM(E362:E366)</f>
        <v>2008.4399999999998</v>
      </c>
      <c r="F367" s="34">
        <f>SUM(F362:F366)</f>
        <v>0</v>
      </c>
      <c r="G367" s="9"/>
      <c r="H367" s="9"/>
      <c r="I367" s="30"/>
    </row>
    <row r="369" spans="2:11" x14ac:dyDescent="0.2">
      <c r="B369" s="15" t="s">
        <v>12</v>
      </c>
      <c r="D369" s="13"/>
      <c r="E369" s="32" t="s">
        <v>18</v>
      </c>
      <c r="F369" s="22"/>
      <c r="G369" s="22"/>
      <c r="H369" s="22"/>
      <c r="I369" s="22"/>
    </row>
    <row r="370" spans="2:11" x14ac:dyDescent="0.2">
      <c r="B370" t="s">
        <v>13</v>
      </c>
      <c r="E370" s="8">
        <v>92.14</v>
      </c>
      <c r="F370" s="8"/>
      <c r="G370" s="36"/>
      <c r="H370" s="25"/>
      <c r="I370" s="26"/>
    </row>
    <row r="371" spans="2:11" x14ac:dyDescent="0.2">
      <c r="B371" t="s">
        <v>14</v>
      </c>
      <c r="E371" s="8">
        <v>131.66</v>
      </c>
      <c r="F371" s="8"/>
      <c r="G371" s="36"/>
      <c r="H371" s="25"/>
      <c r="I371" s="26"/>
    </row>
    <row r="372" spans="2:11" x14ac:dyDescent="0.2">
      <c r="B372" t="s">
        <v>15</v>
      </c>
      <c r="E372" s="8">
        <v>2.16</v>
      </c>
      <c r="F372" s="8"/>
      <c r="G372" s="36"/>
      <c r="H372" s="25"/>
      <c r="I372" s="26"/>
    </row>
    <row r="373" spans="2:11" ht="13.5" thickBot="1" x14ac:dyDescent="0.25"/>
    <row r="374" spans="2:11" ht="16.5" thickTop="1" thickBot="1" x14ac:dyDescent="0.3">
      <c r="B374" s="5" t="s">
        <v>24</v>
      </c>
      <c r="E374" s="16">
        <f>12*E357+2*E367</f>
        <v>38759.879999999997</v>
      </c>
    </row>
    <row r="375" spans="2:11" ht="24" thickTop="1" thickBot="1" x14ac:dyDescent="0.25">
      <c r="B375" s="37" t="s">
        <v>17</v>
      </c>
      <c r="E375" s="38"/>
    </row>
    <row r="376" spans="2:11" ht="13.5" thickTop="1" x14ac:dyDescent="0.2">
      <c r="E376" s="38"/>
      <c r="F376" s="92" t="s">
        <v>25</v>
      </c>
      <c r="G376" s="40">
        <f>E379/E374</f>
        <v>0.94818250211300981</v>
      </c>
      <c r="H376" s="93"/>
    </row>
    <row r="377" spans="2:11" ht="15.75" thickBot="1" x14ac:dyDescent="0.3">
      <c r="E377" s="38"/>
      <c r="F377" s="94">
        <f>E374-E379</f>
        <v>2008.4399999999951</v>
      </c>
      <c r="G377" s="43"/>
      <c r="H377" s="95">
        <f>1-G376</f>
        <v>5.1817497886990194E-2</v>
      </c>
    </row>
    <row r="378" spans="2:11" ht="14.25" thickTop="1" thickBot="1" x14ac:dyDescent="0.25">
      <c r="E378" s="38"/>
    </row>
    <row r="379" spans="2:11" ht="16.5" thickTop="1" thickBot="1" x14ac:dyDescent="0.3">
      <c r="B379" s="11" t="s">
        <v>27</v>
      </c>
      <c r="C379" s="11"/>
      <c r="D379" s="11"/>
      <c r="E379" s="45">
        <f>12*E357+E367</f>
        <v>36751.440000000002</v>
      </c>
      <c r="K379" s="36"/>
    </row>
    <row r="380" spans="2:11" ht="23.25" thickTop="1" x14ac:dyDescent="0.2">
      <c r="B380" s="37" t="s">
        <v>17</v>
      </c>
    </row>
    <row r="381" spans="2:11" x14ac:dyDescent="0.2">
      <c r="G381">
        <f>E382/C382</f>
        <v>0.88497033530547575</v>
      </c>
      <c r="K381" s="46"/>
    </row>
    <row r="382" spans="2:11" hidden="1" x14ac:dyDescent="0.2">
      <c r="C382" s="26">
        <f>E374/1568</f>
        <v>24.719311224489793</v>
      </c>
      <c r="D382" s="26">
        <f>E374/1680</f>
        <v>23.071357142857142</v>
      </c>
      <c r="E382" s="26">
        <f>E379/1680</f>
        <v>21.875857142857143</v>
      </c>
      <c r="F382">
        <f>E379/E472</f>
        <v>0.8830375493700765</v>
      </c>
      <c r="G382">
        <f>D382/C382</f>
        <v>0.93333333333333335</v>
      </c>
      <c r="K382" s="46"/>
    </row>
    <row r="383" spans="2:11" ht="13.5" thickBot="1" x14ac:dyDescent="0.25">
      <c r="C383" s="26"/>
      <c r="D383" s="26"/>
      <c r="E383" s="26"/>
      <c r="K383" s="46"/>
    </row>
    <row r="384" spans="2:11" ht="15.75" thickTop="1" x14ac:dyDescent="0.25">
      <c r="B384" s="47" t="s">
        <v>28</v>
      </c>
      <c r="C384" s="48" t="s">
        <v>29</v>
      </c>
      <c r="D384" s="49" t="s">
        <v>30</v>
      </c>
      <c r="E384" s="50"/>
      <c r="F384" s="50"/>
      <c r="G384" s="51"/>
      <c r="H384" s="52">
        <f>1-G382</f>
        <v>6.6666666666666652E-2</v>
      </c>
      <c r="K384" s="46"/>
    </row>
    <row r="385" spans="2:11" ht="15" x14ac:dyDescent="0.25">
      <c r="B385" s="47" t="s">
        <v>31</v>
      </c>
      <c r="C385" s="53"/>
      <c r="D385" s="54"/>
      <c r="E385" s="54"/>
      <c r="F385" s="54"/>
      <c r="G385" s="54"/>
      <c r="H385" s="55"/>
      <c r="K385" s="46"/>
    </row>
    <row r="386" spans="2:11" ht="15.75" thickBot="1" x14ac:dyDescent="0.3">
      <c r="B386" s="47" t="s">
        <v>32</v>
      </c>
      <c r="C386" s="56" t="s">
        <v>33</v>
      </c>
      <c r="D386" s="57" t="s">
        <v>34</v>
      </c>
      <c r="E386" s="58"/>
      <c r="F386" s="58"/>
      <c r="G386" s="59"/>
      <c r="H386" s="60">
        <f>1-G381</f>
        <v>0.11502966469452425</v>
      </c>
      <c r="K386" s="46"/>
    </row>
    <row r="387" spans="2:11" ht="13.5" thickTop="1" x14ac:dyDescent="0.2"/>
    <row r="388" spans="2:11" ht="13.5" thickBot="1" x14ac:dyDescent="0.25"/>
    <row r="389" spans="2:11" s="65" customFormat="1" ht="21" thickTop="1" thickBot="1" x14ac:dyDescent="0.35">
      <c r="B389" s="61" t="s">
        <v>35</v>
      </c>
      <c r="C389" s="62"/>
      <c r="D389" s="62"/>
      <c r="E389" s="62"/>
      <c r="F389" s="63">
        <f>E472-E379</f>
        <v>4867.9000000000015</v>
      </c>
      <c r="G389" s="62"/>
      <c r="H389" s="64">
        <f>1-F382</f>
        <v>0.1169624506299235</v>
      </c>
    </row>
    <row r="390" spans="2:11" ht="13.5" thickTop="1" x14ac:dyDescent="0.2"/>
    <row r="391" spans="2:11" x14ac:dyDescent="0.2">
      <c r="B391" s="18"/>
      <c r="C391" s="18"/>
      <c r="D391" s="18"/>
      <c r="E391" s="18"/>
      <c r="F391" s="18"/>
      <c r="G391" s="18"/>
      <c r="H391" s="18"/>
      <c r="I391" s="18"/>
    </row>
    <row r="393" spans="2:11" ht="22.5" customHeight="1" x14ac:dyDescent="0.3">
      <c r="B393" s="1" t="s">
        <v>36</v>
      </c>
    </row>
    <row r="395" spans="2:11" x14ac:dyDescent="0.2">
      <c r="B395" s="2" t="s">
        <v>0</v>
      </c>
      <c r="C395" s="78">
        <v>5</v>
      </c>
    </row>
    <row r="396" spans="2:11" x14ac:dyDescent="0.2">
      <c r="B396" s="2"/>
    </row>
    <row r="397" spans="2:11" x14ac:dyDescent="0.2">
      <c r="B397" s="5" t="s">
        <v>1</v>
      </c>
      <c r="C397" s="5">
        <v>42.65</v>
      </c>
    </row>
    <row r="398" spans="2:11" x14ac:dyDescent="0.2">
      <c r="B398" s="2"/>
    </row>
    <row r="399" spans="2:11" x14ac:dyDescent="0.2">
      <c r="B399" s="7" t="s">
        <v>2</v>
      </c>
    </row>
    <row r="400" spans="2:11" x14ac:dyDescent="0.2">
      <c r="B400" t="s">
        <v>3</v>
      </c>
      <c r="E400" s="8">
        <v>1109.05</v>
      </c>
    </row>
    <row r="401" spans="2:5" x14ac:dyDescent="0.2">
      <c r="B401" t="s">
        <v>4</v>
      </c>
      <c r="E401" s="8">
        <f>C395*C397</f>
        <v>213.25</v>
      </c>
    </row>
    <row r="402" spans="2:5" x14ac:dyDescent="0.2">
      <c r="B402" t="s">
        <v>5</v>
      </c>
      <c r="E402" s="8">
        <v>582.91999999999996</v>
      </c>
    </row>
    <row r="403" spans="2:5" x14ac:dyDescent="0.2">
      <c r="B403" t="s">
        <v>6</v>
      </c>
      <c r="E403" s="8">
        <v>328.89</v>
      </c>
    </row>
    <row r="404" spans="2:5" x14ac:dyDescent="0.2">
      <c r="B404" t="s">
        <v>7</v>
      </c>
      <c r="E404" s="8">
        <v>280.72000000000003</v>
      </c>
    </row>
    <row r="405" spans="2:5" x14ac:dyDescent="0.2">
      <c r="B405" t="s">
        <v>8</v>
      </c>
      <c r="E405" s="8">
        <v>21.6</v>
      </c>
    </row>
    <row r="406" spans="2:5" x14ac:dyDescent="0.2">
      <c r="B406" t="s">
        <v>9</v>
      </c>
      <c r="E406" s="8">
        <v>358.82</v>
      </c>
    </row>
    <row r="407" spans="2:5" ht="15" x14ac:dyDescent="0.25">
      <c r="B407" s="9"/>
      <c r="E407" s="10">
        <f>SUM(E400:E406)</f>
        <v>2895.25</v>
      </c>
    </row>
    <row r="409" spans="2:5" x14ac:dyDescent="0.2">
      <c r="B409" s="7" t="s">
        <v>10</v>
      </c>
    </row>
    <row r="410" spans="2:5" x14ac:dyDescent="0.2">
      <c r="B410" s="11" t="s">
        <v>56</v>
      </c>
      <c r="C410" s="11">
        <v>26.31</v>
      </c>
    </row>
    <row r="412" spans="2:5" x14ac:dyDescent="0.2">
      <c r="B412" t="s">
        <v>3</v>
      </c>
      <c r="E412" s="8">
        <v>684.36</v>
      </c>
    </row>
    <row r="413" spans="2:5" x14ac:dyDescent="0.2">
      <c r="B413" t="s">
        <v>4</v>
      </c>
      <c r="E413" s="8">
        <f>C395*C410</f>
        <v>131.54999999999998</v>
      </c>
    </row>
    <row r="414" spans="2:5" x14ac:dyDescent="0.2">
      <c r="B414" t="s">
        <v>5</v>
      </c>
      <c r="E414" s="8">
        <v>582.91999999999996</v>
      </c>
    </row>
    <row r="415" spans="2:5" x14ac:dyDescent="0.2">
      <c r="B415" t="s">
        <v>6</v>
      </c>
      <c r="E415" s="8">
        <v>328.89</v>
      </c>
    </row>
    <row r="416" spans="2:5" x14ac:dyDescent="0.2">
      <c r="B416" t="s">
        <v>7</v>
      </c>
      <c r="E416" s="8">
        <v>280.72000000000003</v>
      </c>
    </row>
    <row r="417" spans="2:5" ht="15" x14ac:dyDescent="0.25">
      <c r="B417" s="9"/>
      <c r="E417" s="14">
        <f>SUM(E412:E416)</f>
        <v>2008.4399999999998</v>
      </c>
    </row>
    <row r="419" spans="2:5" x14ac:dyDescent="0.2">
      <c r="B419" s="15" t="s">
        <v>12</v>
      </c>
    </row>
    <row r="420" spans="2:5" x14ac:dyDescent="0.2">
      <c r="B420" t="s">
        <v>13</v>
      </c>
      <c r="E420" s="8">
        <v>92.14</v>
      </c>
    </row>
    <row r="421" spans="2:5" x14ac:dyDescent="0.2">
      <c r="B421" t="s">
        <v>14</v>
      </c>
      <c r="E421" s="8">
        <v>131.66</v>
      </c>
    </row>
    <row r="422" spans="2:5" x14ac:dyDescent="0.2">
      <c r="B422" t="s">
        <v>15</v>
      </c>
      <c r="E422" s="8">
        <v>2.16</v>
      </c>
    </row>
    <row r="423" spans="2:5" ht="13.5" thickBot="1" x14ac:dyDescent="0.25"/>
    <row r="424" spans="2:5" ht="16.5" thickTop="1" thickBot="1" x14ac:dyDescent="0.3">
      <c r="B424" s="5" t="s">
        <v>37</v>
      </c>
      <c r="E424" s="16">
        <f>12*E407+2*E417</f>
        <v>38759.879999999997</v>
      </c>
    </row>
    <row r="425" spans="2:5" ht="23.25" thickTop="1" x14ac:dyDescent="0.2">
      <c r="B425" s="17" t="s">
        <v>17</v>
      </c>
    </row>
    <row r="427" spans="2:5" ht="13.5" thickBot="1" x14ac:dyDescent="0.25"/>
    <row r="428" spans="2:5" ht="16.5" thickTop="1" thickBot="1" x14ac:dyDescent="0.3">
      <c r="B428" s="11" t="s">
        <v>38</v>
      </c>
      <c r="C428" s="11"/>
      <c r="E428" s="45">
        <f>E477-E424</f>
        <v>1223.0900000000038</v>
      </c>
    </row>
    <row r="429" spans="2:5" ht="48.75" customHeight="1" thickTop="1" x14ac:dyDescent="0.2">
      <c r="B429" s="37" t="s">
        <v>39</v>
      </c>
    </row>
    <row r="433" spans="2:9" x14ac:dyDescent="0.2">
      <c r="B433" s="18"/>
      <c r="C433" s="18"/>
      <c r="D433" s="18"/>
      <c r="E433" s="18"/>
      <c r="F433" s="18"/>
      <c r="G433" s="18"/>
      <c r="H433" s="18"/>
      <c r="I433" s="18"/>
    </row>
    <row r="435" spans="2:9" ht="22.5" customHeight="1" x14ac:dyDescent="0.3">
      <c r="B435" s="1" t="s">
        <v>40</v>
      </c>
    </row>
    <row r="437" spans="2:9" x14ac:dyDescent="0.2">
      <c r="B437" s="2" t="s">
        <v>0</v>
      </c>
      <c r="C437" s="91">
        <v>5</v>
      </c>
    </row>
    <row r="438" spans="2:9" x14ac:dyDescent="0.2">
      <c r="B438" s="2"/>
    </row>
    <row r="439" spans="2:9" x14ac:dyDescent="0.2">
      <c r="B439" s="5" t="s">
        <v>41</v>
      </c>
      <c r="C439" s="5">
        <v>44.65</v>
      </c>
    </row>
    <row r="440" spans="2:9" x14ac:dyDescent="0.2">
      <c r="B440" s="2"/>
    </row>
    <row r="441" spans="2:9" x14ac:dyDescent="0.2">
      <c r="B441" s="11" t="s">
        <v>42</v>
      </c>
      <c r="C441" s="11">
        <v>42.65</v>
      </c>
    </row>
    <row r="443" spans="2:9" s="13" customFormat="1" x14ac:dyDescent="0.2">
      <c r="E443" s="21" t="s">
        <v>43</v>
      </c>
      <c r="F443" s="22" t="s">
        <v>44</v>
      </c>
      <c r="H443" s="22" t="s">
        <v>45</v>
      </c>
      <c r="I443" s="22" t="s">
        <v>46</v>
      </c>
    </row>
    <row r="444" spans="2:9" x14ac:dyDescent="0.2">
      <c r="B444" t="s">
        <v>3</v>
      </c>
      <c r="E444" s="8">
        <v>1161.3</v>
      </c>
      <c r="F444" s="8">
        <v>1109.05</v>
      </c>
      <c r="G444" s="24">
        <f t="shared" ref="G444:G450" si="0">F444/E444</f>
        <v>0.95500731938344963</v>
      </c>
      <c r="H444" s="25">
        <f t="shared" ref="H444:H450" si="1">1-G444</f>
        <v>4.4992680616550373E-2</v>
      </c>
      <c r="I444" s="26">
        <f t="shared" ref="I444:I451" si="2">E444-F444</f>
        <v>52.25</v>
      </c>
    </row>
    <row r="445" spans="2:9" x14ac:dyDescent="0.2">
      <c r="B445" t="s">
        <v>4</v>
      </c>
      <c r="E445" s="8">
        <f>C439*C437</f>
        <v>223.25</v>
      </c>
      <c r="F445" s="8">
        <f>C437*C441</f>
        <v>213.25</v>
      </c>
      <c r="G445" s="24">
        <f t="shared" si="0"/>
        <v>0.95520716685330342</v>
      </c>
      <c r="H445" s="25">
        <f t="shared" si="1"/>
        <v>4.4792833146696576E-2</v>
      </c>
      <c r="I445" s="26">
        <f t="shared" si="2"/>
        <v>10</v>
      </c>
    </row>
    <row r="446" spans="2:9" x14ac:dyDescent="0.2">
      <c r="B446" t="s">
        <v>5</v>
      </c>
      <c r="E446" s="8">
        <v>613.6</v>
      </c>
      <c r="F446" s="8">
        <v>582.91999999999996</v>
      </c>
      <c r="G446" s="24">
        <f t="shared" si="0"/>
        <v>0.94999999999999984</v>
      </c>
      <c r="H446" s="25">
        <f t="shared" si="1"/>
        <v>5.0000000000000155E-2</v>
      </c>
      <c r="I446" s="26">
        <f t="shared" si="2"/>
        <v>30.680000000000064</v>
      </c>
    </row>
    <row r="447" spans="2:9" x14ac:dyDescent="0.2">
      <c r="B447" t="s">
        <v>6</v>
      </c>
      <c r="E447" s="8">
        <v>342.59</v>
      </c>
      <c r="F447" s="8">
        <v>328.89</v>
      </c>
      <c r="G447" s="24">
        <f t="shared" si="0"/>
        <v>0.96001050818762956</v>
      </c>
      <c r="H447" s="25">
        <f t="shared" si="1"/>
        <v>3.9989491812370437E-2</v>
      </c>
      <c r="I447" s="26">
        <f t="shared" si="2"/>
        <v>13.699999999999989</v>
      </c>
    </row>
    <row r="448" spans="2:9" x14ac:dyDescent="0.2">
      <c r="B448" t="s">
        <v>7</v>
      </c>
      <c r="E448" s="8">
        <v>292.41000000000003</v>
      </c>
      <c r="F448" s="8">
        <v>280.70999999999998</v>
      </c>
      <c r="G448" s="24">
        <f t="shared" si="0"/>
        <v>0.9599876885195443</v>
      </c>
      <c r="H448" s="25">
        <f t="shared" si="1"/>
        <v>4.0012311480455698E-2</v>
      </c>
      <c r="I448" s="26">
        <f t="shared" si="2"/>
        <v>11.700000000000045</v>
      </c>
    </row>
    <row r="449" spans="2:9" x14ac:dyDescent="0.2">
      <c r="B449" t="s">
        <v>8</v>
      </c>
      <c r="E449" s="8">
        <v>22.5</v>
      </c>
      <c r="F449" s="8">
        <v>21.6</v>
      </c>
      <c r="G449" s="24">
        <f t="shared" si="0"/>
        <v>0.96000000000000008</v>
      </c>
      <c r="H449" s="25">
        <f t="shared" si="1"/>
        <v>3.9999999999999925E-2</v>
      </c>
      <c r="I449" s="26">
        <f t="shared" si="2"/>
        <v>0.89999999999999858</v>
      </c>
    </row>
    <row r="450" spans="2:9" x14ac:dyDescent="0.2">
      <c r="B450" t="s">
        <v>9</v>
      </c>
      <c r="E450" s="8">
        <v>373.77</v>
      </c>
      <c r="F450" s="8">
        <v>358.82</v>
      </c>
      <c r="G450" s="24">
        <f t="shared" si="0"/>
        <v>0.96000214035369347</v>
      </c>
      <c r="H450" s="25">
        <f t="shared" si="1"/>
        <v>3.9997859646306533E-2</v>
      </c>
      <c r="I450" s="26">
        <f t="shared" si="2"/>
        <v>14.949999999999989</v>
      </c>
    </row>
    <row r="451" spans="2:9" s="9" customFormat="1" ht="15" x14ac:dyDescent="0.25">
      <c r="E451" s="28">
        <f>SUM(E444:E450)</f>
        <v>3029.42</v>
      </c>
      <c r="F451" s="28">
        <f>SUM(F444:F450)</f>
        <v>2895.24</v>
      </c>
      <c r="G451" s="29"/>
      <c r="H451" s="30"/>
      <c r="I451" s="30">
        <f t="shared" si="2"/>
        <v>134.18000000000029</v>
      </c>
    </row>
    <row r="452" spans="2:9" x14ac:dyDescent="0.2">
      <c r="E452" s="66"/>
      <c r="F452" s="66"/>
      <c r="G452" s="67"/>
      <c r="H452" s="68"/>
    </row>
    <row r="454" spans="2:9" x14ac:dyDescent="0.2">
      <c r="B454" s="5" t="s">
        <v>47</v>
      </c>
      <c r="C454" s="6">
        <v>44.65</v>
      </c>
      <c r="D454" s="5"/>
      <c r="E454" s="5" t="s">
        <v>48</v>
      </c>
      <c r="F454" s="6">
        <v>1161.3</v>
      </c>
    </row>
    <row r="455" spans="2:9" x14ac:dyDescent="0.2">
      <c r="C455" s="4"/>
      <c r="F455" s="4"/>
    </row>
    <row r="456" spans="2:9" x14ac:dyDescent="0.2">
      <c r="B456" s="11" t="s">
        <v>49</v>
      </c>
      <c r="C456" s="12">
        <v>23.98</v>
      </c>
      <c r="D456" s="11"/>
      <c r="E456" s="11" t="s">
        <v>50</v>
      </c>
      <c r="F456" s="12">
        <v>623.62</v>
      </c>
    </row>
    <row r="458" spans="2:9" x14ac:dyDescent="0.2">
      <c r="E458" s="32" t="s">
        <v>51</v>
      </c>
      <c r="F458" s="22" t="s">
        <v>52</v>
      </c>
      <c r="G458" s="22"/>
      <c r="H458" s="11" t="s">
        <v>45</v>
      </c>
      <c r="I458" s="11" t="s">
        <v>46</v>
      </c>
    </row>
    <row r="459" spans="2:9" x14ac:dyDescent="0.2">
      <c r="B459" t="s">
        <v>3</v>
      </c>
      <c r="E459" s="8">
        <v>1161.3</v>
      </c>
      <c r="F459" s="8">
        <v>623.62</v>
      </c>
      <c r="G459">
        <f>F459/E459</f>
        <v>0.53700163609747698</v>
      </c>
      <c r="H459" s="25">
        <f>1-G459</f>
        <v>0.46299836390252302</v>
      </c>
      <c r="I459" s="26">
        <f t="shared" ref="I459:I464" si="3">E459-F459</f>
        <v>537.67999999999995</v>
      </c>
    </row>
    <row r="460" spans="2:9" x14ac:dyDescent="0.2">
      <c r="B460" t="s">
        <v>4</v>
      </c>
      <c r="E460" s="8">
        <f>C437*C454</f>
        <v>223.25</v>
      </c>
      <c r="F460" s="8">
        <f>C437*C456</f>
        <v>119.9</v>
      </c>
      <c r="G460">
        <f>F460/E460</f>
        <v>0.53706606942889146</v>
      </c>
      <c r="H460" s="25">
        <f>1-G460</f>
        <v>0.46293393057110854</v>
      </c>
      <c r="I460" s="26">
        <f t="shared" si="3"/>
        <v>103.35</v>
      </c>
    </row>
    <row r="461" spans="2:9" x14ac:dyDescent="0.2">
      <c r="B461" t="s">
        <v>5</v>
      </c>
      <c r="E461" s="8">
        <v>613.6</v>
      </c>
      <c r="F461" s="8">
        <v>582.91999999999996</v>
      </c>
      <c r="G461">
        <f>F461/E461</f>
        <v>0.94999999999999984</v>
      </c>
      <c r="H461" s="25">
        <f>1-G461</f>
        <v>5.0000000000000155E-2</v>
      </c>
      <c r="I461" s="26">
        <f t="shared" si="3"/>
        <v>30.680000000000064</v>
      </c>
    </row>
    <row r="462" spans="2:9" x14ac:dyDescent="0.2">
      <c r="B462" t="s">
        <v>6</v>
      </c>
      <c r="E462" s="8">
        <v>342.59</v>
      </c>
      <c r="F462" s="8">
        <v>328.89</v>
      </c>
      <c r="G462">
        <f>F462/E462</f>
        <v>0.96001050818762956</v>
      </c>
      <c r="H462" s="25">
        <f>1-G462</f>
        <v>3.9989491812370437E-2</v>
      </c>
      <c r="I462" s="26">
        <f t="shared" si="3"/>
        <v>13.699999999999989</v>
      </c>
    </row>
    <row r="463" spans="2:9" x14ac:dyDescent="0.2">
      <c r="B463" t="s">
        <v>7</v>
      </c>
      <c r="E463" s="8">
        <v>292.41000000000003</v>
      </c>
      <c r="F463" s="8">
        <v>280.70999999999998</v>
      </c>
      <c r="G463">
        <f>F463/E463</f>
        <v>0.9599876885195443</v>
      </c>
      <c r="H463" s="25">
        <f>1-G463</f>
        <v>4.0012311480455698E-2</v>
      </c>
      <c r="I463" s="26">
        <f t="shared" si="3"/>
        <v>11.700000000000045</v>
      </c>
    </row>
    <row r="464" spans="2:9" s="9" customFormat="1" ht="15" x14ac:dyDescent="0.25">
      <c r="E464" s="28">
        <f>SUM(E459:E463)</f>
        <v>2633.15</v>
      </c>
      <c r="F464" s="28">
        <f>SUM(F459:F463)</f>
        <v>1936.04</v>
      </c>
      <c r="I464" s="30">
        <f t="shared" si="3"/>
        <v>697.11000000000013</v>
      </c>
    </row>
    <row r="466" spans="2:9" s="13" customFormat="1" x14ac:dyDescent="0.2">
      <c r="B466" s="15" t="s">
        <v>12</v>
      </c>
      <c r="E466" s="32" t="s">
        <v>43</v>
      </c>
      <c r="F466" s="22" t="s">
        <v>53</v>
      </c>
      <c r="G466" s="22"/>
      <c r="H466" s="22" t="s">
        <v>45</v>
      </c>
      <c r="I466" s="22" t="s">
        <v>46</v>
      </c>
    </row>
    <row r="467" spans="2:9" x14ac:dyDescent="0.2">
      <c r="B467" t="s">
        <v>13</v>
      </c>
      <c r="E467" s="8">
        <v>95.97</v>
      </c>
      <c r="F467" s="8">
        <v>92.14</v>
      </c>
      <c r="G467" s="36">
        <f>F467/E467</f>
        <v>0.96009169532145466</v>
      </c>
      <c r="H467" s="25">
        <f>1-G467</f>
        <v>3.9908304678545337E-2</v>
      </c>
      <c r="I467" s="26">
        <f>E467-F467</f>
        <v>3.8299999999999983</v>
      </c>
    </row>
    <row r="468" spans="2:9" x14ac:dyDescent="0.2">
      <c r="B468" t="s">
        <v>14</v>
      </c>
      <c r="E468" s="8">
        <v>137.13999999999999</v>
      </c>
      <c r="F468" s="8">
        <v>131.66</v>
      </c>
      <c r="G468" s="36">
        <f>F468/E468</f>
        <v>0.96004083418404562</v>
      </c>
      <c r="H468" s="25">
        <f>1-G468</f>
        <v>3.9959165815954378E-2</v>
      </c>
      <c r="I468" s="26">
        <f>E468-F468</f>
        <v>5.4799999999999898</v>
      </c>
    </row>
    <row r="469" spans="2:9" x14ac:dyDescent="0.2">
      <c r="B469" t="s">
        <v>15</v>
      </c>
      <c r="E469" s="8">
        <v>2.2599999999999998</v>
      </c>
      <c r="F469" s="8">
        <v>2.16</v>
      </c>
      <c r="G469" s="36">
        <f>F469/E469</f>
        <v>0.95575221238938068</v>
      </c>
      <c r="H469" s="25">
        <f>1-G469</f>
        <v>4.4247787610619316E-2</v>
      </c>
      <c r="I469" s="26">
        <f>E469-F469</f>
        <v>9.9999999999999645E-2</v>
      </c>
    </row>
    <row r="471" spans="2:9" ht="13.5" thickBot="1" x14ac:dyDescent="0.25">
      <c r="B471" s="76"/>
    </row>
    <row r="472" spans="2:9" ht="16.5" thickTop="1" thickBot="1" x14ac:dyDescent="0.3">
      <c r="B472" s="5" t="s">
        <v>54</v>
      </c>
      <c r="E472" s="16">
        <f>12*E451+2*E464</f>
        <v>41619.340000000004</v>
      </c>
    </row>
    <row r="473" spans="2:9" ht="24" thickTop="1" thickBot="1" x14ac:dyDescent="0.25">
      <c r="B473" s="37" t="s">
        <v>17</v>
      </c>
    </row>
    <row r="474" spans="2:9" ht="13.5" thickTop="1" x14ac:dyDescent="0.2">
      <c r="F474" s="39" t="s">
        <v>25</v>
      </c>
      <c r="G474" s="69">
        <f>E477/E472</f>
        <v>0.96068246156714632</v>
      </c>
      <c r="H474" s="77" t="s">
        <v>26</v>
      </c>
    </row>
    <row r="475" spans="2:9" ht="15.75" thickBot="1" x14ac:dyDescent="0.3">
      <c r="F475" s="71">
        <f>E472-E477</f>
        <v>1636.3700000000026</v>
      </c>
      <c r="G475" s="72"/>
      <c r="H475" s="73">
        <f>1-G474</f>
        <v>3.9317538432853683E-2</v>
      </c>
    </row>
    <row r="476" spans="2:9" ht="14.25" thickTop="1" thickBot="1" x14ac:dyDescent="0.25"/>
    <row r="477" spans="2:9" ht="16.5" thickTop="1" thickBot="1" x14ac:dyDescent="0.3">
      <c r="B477" s="11" t="s">
        <v>55</v>
      </c>
      <c r="E477" s="45">
        <f>5*E451+7*F451+E464+F464</f>
        <v>39982.97</v>
      </c>
    </row>
    <row r="478" spans="2:9" ht="23.25" thickTop="1" x14ac:dyDescent="0.2">
      <c r="B478" s="37" t="s">
        <v>17</v>
      </c>
    </row>
  </sheetData>
  <pageMargins left="0.78740157480314965" right="0.78740157480314965" top="0.51181102362204722" bottom="0.59055118110236227" header="0" footer="0"/>
  <pageSetup paperSize="9" scale="75" orientation="landscape" r:id="rId1"/>
  <headerFooter alignWithMargins="0"/>
  <rowBreaks count="2" manualBreakCount="2">
    <brk id="390" max="16383" man="1"/>
    <brk id="430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tabColor indexed="50"/>
  </sheetPr>
  <dimension ref="A1:K487"/>
  <sheetViews>
    <sheetView tabSelected="1" topLeftCell="A8" zoomScaleNormal="100" workbookViewId="0">
      <selection activeCell="E25" sqref="E25"/>
    </sheetView>
  </sheetViews>
  <sheetFormatPr baseColWidth="10" defaultRowHeight="12.75" x14ac:dyDescent="0.2"/>
  <cols>
    <col min="2" max="2" width="41.85546875" customWidth="1"/>
    <col min="3" max="3" width="12.140625" customWidth="1"/>
    <col min="4" max="4" width="7.5703125" customWidth="1"/>
    <col min="5" max="5" width="28.7109375" customWidth="1"/>
    <col min="6" max="6" width="23.42578125" bestFit="1" customWidth="1"/>
    <col min="7" max="7" width="13.140625" hidden="1" customWidth="1"/>
    <col min="8" max="8" width="14.28515625" bestFit="1" customWidth="1"/>
    <col min="9" max="9" width="11.5703125" bestFit="1" customWidth="1"/>
  </cols>
  <sheetData>
    <row r="1" spans="1:6" ht="22.5" customHeight="1" x14ac:dyDescent="0.3">
      <c r="A1" s="116"/>
      <c r="B1" s="1" t="s">
        <v>81</v>
      </c>
      <c r="C1" s="99"/>
      <c r="D1" s="99"/>
      <c r="E1" s="99"/>
    </row>
    <row r="3" spans="1:6" x14ac:dyDescent="0.2">
      <c r="B3" s="2" t="s">
        <v>0</v>
      </c>
      <c r="C3" s="3">
        <v>0</v>
      </c>
    </row>
    <row r="4" spans="1:6" x14ac:dyDescent="0.2">
      <c r="B4" s="2"/>
      <c r="C4" s="4"/>
    </row>
    <row r="5" spans="1:6" x14ac:dyDescent="0.2">
      <c r="B5" s="5" t="s">
        <v>79</v>
      </c>
      <c r="C5" s="122">
        <v>0</v>
      </c>
      <c r="D5" s="101"/>
      <c r="E5" s="102"/>
      <c r="F5" s="102"/>
    </row>
    <row r="6" spans="1:6" x14ac:dyDescent="0.2">
      <c r="B6" s="5"/>
      <c r="C6" s="6"/>
      <c r="D6" s="101"/>
      <c r="E6" s="102"/>
      <c r="F6" s="102"/>
    </row>
    <row r="7" spans="1:6" x14ac:dyDescent="0.2">
      <c r="B7" s="5" t="s">
        <v>1</v>
      </c>
      <c r="C7" s="6">
        <v>47.67</v>
      </c>
      <c r="D7" s="101"/>
      <c r="E7" s="102"/>
      <c r="F7" s="102"/>
    </row>
    <row r="8" spans="1:6" x14ac:dyDescent="0.2">
      <c r="B8" s="5"/>
      <c r="C8" s="6"/>
      <c r="D8" s="101"/>
      <c r="E8" s="102"/>
      <c r="F8" s="102"/>
    </row>
    <row r="9" spans="1:6" x14ac:dyDescent="0.2">
      <c r="B9" s="5" t="s">
        <v>80</v>
      </c>
      <c r="C9" s="6">
        <v>179.86</v>
      </c>
      <c r="D9" s="101"/>
      <c r="E9" s="102"/>
      <c r="F9" s="102"/>
    </row>
    <row r="10" spans="1:6" x14ac:dyDescent="0.2">
      <c r="B10" s="2"/>
    </row>
    <row r="11" spans="1:6" x14ac:dyDescent="0.2">
      <c r="B11" s="7" t="s">
        <v>2</v>
      </c>
    </row>
    <row r="12" spans="1:6" x14ac:dyDescent="0.2">
      <c r="B12" t="s">
        <v>3</v>
      </c>
      <c r="E12" s="8">
        <v>1238.68</v>
      </c>
      <c r="F12" s="8"/>
    </row>
    <row r="13" spans="1:6" x14ac:dyDescent="0.2">
      <c r="B13" t="s">
        <v>4</v>
      </c>
      <c r="E13" s="8">
        <f>C3*C7</f>
        <v>0</v>
      </c>
      <c r="F13" s="8"/>
    </row>
    <row r="14" spans="1:6" x14ac:dyDescent="0.2">
      <c r="B14" t="s">
        <v>5</v>
      </c>
      <c r="E14" s="8">
        <v>651.05999999999995</v>
      </c>
      <c r="F14" s="8"/>
    </row>
    <row r="15" spans="1:6" x14ac:dyDescent="0.2">
      <c r="B15" t="s">
        <v>6</v>
      </c>
      <c r="E15" s="8">
        <v>378.36</v>
      </c>
      <c r="F15" s="8"/>
    </row>
    <row r="16" spans="1:6" x14ac:dyDescent="0.2">
      <c r="B16" t="s">
        <v>7</v>
      </c>
      <c r="E16" s="8">
        <v>440.53</v>
      </c>
      <c r="F16" s="8"/>
    </row>
    <row r="17" spans="2:6" x14ac:dyDescent="0.2">
      <c r="B17" t="s">
        <v>8</v>
      </c>
      <c r="E17" s="8">
        <v>24.14</v>
      </c>
      <c r="F17" s="8"/>
    </row>
    <row r="18" spans="2:6" x14ac:dyDescent="0.2">
      <c r="B18" t="s">
        <v>9</v>
      </c>
      <c r="E18" s="8">
        <v>400.77</v>
      </c>
      <c r="F18" s="8"/>
    </row>
    <row r="19" spans="2:6" x14ac:dyDescent="0.2">
      <c r="B19" t="s">
        <v>78</v>
      </c>
      <c r="E19" s="8">
        <f>C5*C9</f>
        <v>0</v>
      </c>
      <c r="F19" s="8"/>
    </row>
    <row r="20" spans="2:6" ht="15" x14ac:dyDescent="0.25">
      <c r="B20" s="9"/>
      <c r="E20" s="10">
        <f>SUM(E12:E19)</f>
        <v>3133.54</v>
      </c>
      <c r="F20" s="10"/>
    </row>
    <row r="22" spans="2:6" x14ac:dyDescent="0.2">
      <c r="B22" s="7" t="s">
        <v>10</v>
      </c>
    </row>
    <row r="23" spans="2:6" x14ac:dyDescent="0.2">
      <c r="B23" s="11" t="s">
        <v>11</v>
      </c>
      <c r="C23" s="12">
        <v>29.43</v>
      </c>
      <c r="D23" s="103"/>
    </row>
    <row r="24" spans="2:6" x14ac:dyDescent="0.2">
      <c r="B24" s="13"/>
    </row>
    <row r="25" spans="2:6" x14ac:dyDescent="0.2">
      <c r="B25" t="s">
        <v>3</v>
      </c>
      <c r="E25" s="8">
        <v>764.37</v>
      </c>
      <c r="F25" s="8"/>
    </row>
    <row r="26" spans="2:6" x14ac:dyDescent="0.2">
      <c r="B26" t="s">
        <v>4</v>
      </c>
      <c r="E26" s="8">
        <f>C3*C23</f>
        <v>0</v>
      </c>
      <c r="F26" s="8"/>
    </row>
    <row r="27" spans="2:6" x14ac:dyDescent="0.2">
      <c r="B27" t="s">
        <v>5</v>
      </c>
      <c r="E27" s="8">
        <v>651.05999999999995</v>
      </c>
      <c r="F27" s="8"/>
    </row>
    <row r="28" spans="2:6" x14ac:dyDescent="0.2">
      <c r="B28" t="s">
        <v>6</v>
      </c>
      <c r="E28" s="8">
        <v>378.36</v>
      </c>
      <c r="F28" s="8"/>
    </row>
    <row r="29" spans="2:6" x14ac:dyDescent="0.2">
      <c r="B29" t="s">
        <v>7</v>
      </c>
      <c r="E29" s="8">
        <v>440.53</v>
      </c>
      <c r="F29" s="8"/>
    </row>
    <row r="30" spans="2:6" x14ac:dyDescent="0.2">
      <c r="B30" t="s">
        <v>77</v>
      </c>
      <c r="E30" s="8">
        <f>C5*C9</f>
        <v>0</v>
      </c>
      <c r="F30" s="8"/>
    </row>
    <row r="31" spans="2:6" ht="15" x14ac:dyDescent="0.25">
      <c r="B31" s="9"/>
      <c r="E31" s="14">
        <f>SUM(E25:E30)</f>
        <v>2234.3199999999997</v>
      </c>
      <c r="F31" s="14"/>
    </row>
    <row r="33" spans="1:9" x14ac:dyDescent="0.2">
      <c r="B33" s="15" t="s">
        <v>12</v>
      </c>
    </row>
    <row r="34" spans="1:9" x14ac:dyDescent="0.2">
      <c r="B34" t="s">
        <v>13</v>
      </c>
      <c r="E34" s="8">
        <v>102.95</v>
      </c>
      <c r="F34" s="8"/>
    </row>
    <row r="35" spans="1:9" x14ac:dyDescent="0.2">
      <c r="B35" t="s">
        <v>14</v>
      </c>
      <c r="E35" s="8">
        <v>147.07</v>
      </c>
      <c r="F35" s="8"/>
    </row>
    <row r="36" spans="1:9" x14ac:dyDescent="0.2">
      <c r="B36" t="s">
        <v>15</v>
      </c>
      <c r="E36" s="8">
        <v>2.2799999999999998</v>
      </c>
      <c r="F36" s="8"/>
    </row>
    <row r="37" spans="1:9" ht="13.5" thickBot="1" x14ac:dyDescent="0.25"/>
    <row r="38" spans="1:9" ht="16.5" thickTop="1" thickBot="1" x14ac:dyDescent="0.3">
      <c r="B38" s="5" t="s">
        <v>76</v>
      </c>
      <c r="E38" s="16">
        <f>12*E20+2*E31</f>
        <v>42071.119999999995</v>
      </c>
      <c r="F38" s="117"/>
    </row>
    <row r="39" spans="1:9" ht="23.25" thickTop="1" x14ac:dyDescent="0.2">
      <c r="B39" s="17" t="s">
        <v>17</v>
      </c>
    </row>
    <row r="41" spans="1:9" x14ac:dyDescent="0.2">
      <c r="B41" s="18"/>
      <c r="C41" s="18"/>
      <c r="D41" s="18"/>
      <c r="E41" s="18"/>
      <c r="F41" s="18"/>
      <c r="G41" s="18"/>
      <c r="H41" s="18"/>
      <c r="I41" s="18"/>
    </row>
    <row r="43" spans="1:9" ht="22.5" customHeight="1" x14ac:dyDescent="0.3">
      <c r="A43" s="116"/>
      <c r="B43" s="1" t="s">
        <v>75</v>
      </c>
    </row>
    <row r="45" spans="1:9" x14ac:dyDescent="0.2">
      <c r="B45" s="2" t="s">
        <v>0</v>
      </c>
      <c r="C45" s="3">
        <v>0</v>
      </c>
    </row>
    <row r="46" spans="1:9" x14ac:dyDescent="0.2">
      <c r="B46" s="2"/>
      <c r="C46" s="4"/>
    </row>
    <row r="47" spans="1:9" x14ac:dyDescent="0.2">
      <c r="B47" s="5" t="s">
        <v>79</v>
      </c>
      <c r="C47" s="122">
        <v>0</v>
      </c>
      <c r="D47" s="101"/>
      <c r="E47" s="102"/>
      <c r="F47" s="102"/>
    </row>
    <row r="48" spans="1:9" x14ac:dyDescent="0.2">
      <c r="B48" s="5"/>
      <c r="C48" s="6"/>
      <c r="D48" s="101"/>
      <c r="E48" s="102"/>
      <c r="F48" s="102"/>
    </row>
    <row r="49" spans="2:6" x14ac:dyDescent="0.2">
      <c r="B49" s="5" t="s">
        <v>1</v>
      </c>
      <c r="C49" s="6">
        <v>47.67</v>
      </c>
      <c r="D49" s="101"/>
      <c r="E49" s="102"/>
      <c r="F49" s="102"/>
    </row>
    <row r="50" spans="2:6" x14ac:dyDescent="0.2">
      <c r="B50" s="5"/>
      <c r="C50" s="6"/>
      <c r="D50" s="101"/>
      <c r="E50" s="102"/>
      <c r="F50" s="102"/>
    </row>
    <row r="51" spans="2:6" x14ac:dyDescent="0.2">
      <c r="B51" s="5" t="s">
        <v>80</v>
      </c>
      <c r="C51" s="6">
        <v>179.86</v>
      </c>
      <c r="D51" s="101"/>
      <c r="E51" s="102"/>
      <c r="F51" s="102"/>
    </row>
    <row r="52" spans="2:6" x14ac:dyDescent="0.2">
      <c r="B52" s="2"/>
    </row>
    <row r="53" spans="2:6" x14ac:dyDescent="0.2">
      <c r="B53" s="7" t="s">
        <v>2</v>
      </c>
    </row>
    <row r="54" spans="2:6" x14ac:dyDescent="0.2">
      <c r="B54" t="s">
        <v>3</v>
      </c>
      <c r="E54" s="8">
        <v>1238.68</v>
      </c>
      <c r="F54" s="8"/>
    </row>
    <row r="55" spans="2:6" x14ac:dyDescent="0.2">
      <c r="B55" t="s">
        <v>4</v>
      </c>
      <c r="E55" s="8">
        <f>C45*C49</f>
        <v>0</v>
      </c>
      <c r="F55" s="8"/>
    </row>
    <row r="56" spans="2:6" x14ac:dyDescent="0.2">
      <c r="B56" t="s">
        <v>5</v>
      </c>
      <c r="E56" s="8">
        <v>651.05999999999995</v>
      </c>
      <c r="F56" s="8"/>
    </row>
    <row r="57" spans="2:6" x14ac:dyDescent="0.2">
      <c r="B57" t="s">
        <v>6</v>
      </c>
      <c r="E57" s="8">
        <v>367.34</v>
      </c>
      <c r="F57" s="8"/>
    </row>
    <row r="58" spans="2:6" x14ac:dyDescent="0.2">
      <c r="B58" t="s">
        <v>7</v>
      </c>
      <c r="E58" s="8">
        <v>440.53</v>
      </c>
      <c r="F58" s="8"/>
    </row>
    <row r="59" spans="2:6" x14ac:dyDescent="0.2">
      <c r="B59" t="s">
        <v>8</v>
      </c>
      <c r="E59" s="8">
        <v>24.14</v>
      </c>
      <c r="F59" s="8"/>
    </row>
    <row r="60" spans="2:6" x14ac:dyDescent="0.2">
      <c r="B60" t="s">
        <v>9</v>
      </c>
      <c r="E60" s="8">
        <v>400.77</v>
      </c>
      <c r="F60" s="8"/>
    </row>
    <row r="61" spans="2:6" x14ac:dyDescent="0.2">
      <c r="B61" t="s">
        <v>78</v>
      </c>
      <c r="E61" s="8">
        <f>C47*C51</f>
        <v>0</v>
      </c>
      <c r="F61" s="8"/>
    </row>
    <row r="62" spans="2:6" ht="15" x14ac:dyDescent="0.25">
      <c r="B62" s="9"/>
      <c r="E62" s="10">
        <f>SUM(E54:E61)</f>
        <v>3122.5199999999995</v>
      </c>
      <c r="F62" s="10"/>
    </row>
    <row r="64" spans="2:6" x14ac:dyDescent="0.2">
      <c r="B64" s="7" t="s">
        <v>10</v>
      </c>
    </row>
    <row r="65" spans="2:6" x14ac:dyDescent="0.2">
      <c r="B65" s="11" t="s">
        <v>11</v>
      </c>
      <c r="C65" s="12">
        <v>29.43</v>
      </c>
      <c r="D65" s="103"/>
    </row>
    <row r="66" spans="2:6" x14ac:dyDescent="0.2">
      <c r="B66" s="13"/>
    </row>
    <row r="67" spans="2:6" x14ac:dyDescent="0.2">
      <c r="B67" t="s">
        <v>3</v>
      </c>
      <c r="E67" s="8">
        <v>764.37</v>
      </c>
      <c r="F67" s="8"/>
    </row>
    <row r="68" spans="2:6" x14ac:dyDescent="0.2">
      <c r="B68" t="s">
        <v>4</v>
      </c>
      <c r="E68" s="8">
        <f>C45*C65</f>
        <v>0</v>
      </c>
      <c r="F68" s="8"/>
    </row>
    <row r="69" spans="2:6" x14ac:dyDescent="0.2">
      <c r="B69" t="s">
        <v>5</v>
      </c>
      <c r="E69" s="8">
        <v>651.05999999999995</v>
      </c>
      <c r="F69" s="8"/>
    </row>
    <row r="70" spans="2:6" x14ac:dyDescent="0.2">
      <c r="B70" t="s">
        <v>6</v>
      </c>
      <c r="E70" s="8">
        <v>367.34</v>
      </c>
      <c r="F70" s="8"/>
    </row>
    <row r="71" spans="2:6" x14ac:dyDescent="0.2">
      <c r="B71" t="s">
        <v>7</v>
      </c>
      <c r="E71" s="8">
        <v>440.53</v>
      </c>
      <c r="F71" s="8"/>
    </row>
    <row r="72" spans="2:6" x14ac:dyDescent="0.2">
      <c r="B72" t="s">
        <v>77</v>
      </c>
      <c r="E72" s="8">
        <f>C47*C51</f>
        <v>0</v>
      </c>
      <c r="F72" s="8"/>
    </row>
    <row r="73" spans="2:6" ht="15" x14ac:dyDescent="0.25">
      <c r="B73" s="9"/>
      <c r="E73" s="14">
        <f>SUM(E67:E71)</f>
        <v>2223.2999999999997</v>
      </c>
      <c r="F73" s="14"/>
    </row>
    <row r="75" spans="2:6" x14ac:dyDescent="0.2">
      <c r="B75" s="15" t="s">
        <v>12</v>
      </c>
    </row>
    <row r="76" spans="2:6" x14ac:dyDescent="0.2">
      <c r="B76" t="s">
        <v>13</v>
      </c>
      <c r="E76" s="8">
        <v>102.95</v>
      </c>
      <c r="F76" s="8"/>
    </row>
    <row r="77" spans="2:6" x14ac:dyDescent="0.2">
      <c r="B77" t="s">
        <v>14</v>
      </c>
      <c r="E77" s="8">
        <v>147.07</v>
      </c>
      <c r="F77" s="8"/>
    </row>
    <row r="78" spans="2:6" x14ac:dyDescent="0.2">
      <c r="B78" t="s">
        <v>15</v>
      </c>
      <c r="E78" s="8">
        <v>2.2799999999999998</v>
      </c>
      <c r="F78" s="8"/>
    </row>
    <row r="79" spans="2:6" ht="13.5" thickBot="1" x14ac:dyDescent="0.25"/>
    <row r="80" spans="2:6" ht="16.5" thickTop="1" thickBot="1" x14ac:dyDescent="0.3">
      <c r="B80" s="5" t="s">
        <v>76</v>
      </c>
      <c r="E80" s="16">
        <f>12*E62+2*E73</f>
        <v>41916.839999999989</v>
      </c>
      <c r="F80" s="117"/>
    </row>
    <row r="81" spans="1:9" ht="23.25" thickTop="1" x14ac:dyDescent="0.2">
      <c r="B81" s="17" t="s">
        <v>17</v>
      </c>
    </row>
    <row r="83" spans="1:9" x14ac:dyDescent="0.2">
      <c r="B83" s="18"/>
      <c r="C83" s="18"/>
      <c r="D83" s="18"/>
      <c r="E83" s="18"/>
      <c r="F83" s="18"/>
      <c r="G83" s="18"/>
      <c r="H83" s="18"/>
      <c r="I83" s="18"/>
    </row>
    <row r="89" spans="1:9" ht="22.5" customHeight="1" x14ac:dyDescent="0.3">
      <c r="A89" s="116"/>
      <c r="B89" s="1" t="s">
        <v>73</v>
      </c>
    </row>
    <row r="91" spans="1:9" x14ac:dyDescent="0.2">
      <c r="B91" s="2" t="s">
        <v>0</v>
      </c>
      <c r="C91" s="3">
        <v>1</v>
      </c>
    </row>
    <row r="92" spans="1:9" x14ac:dyDescent="0.2">
      <c r="B92" s="2"/>
      <c r="C92" s="4"/>
    </row>
    <row r="93" spans="1:9" x14ac:dyDescent="0.2">
      <c r="B93" s="5" t="s">
        <v>1</v>
      </c>
      <c r="C93" s="6">
        <v>46.74</v>
      </c>
      <c r="D93" s="101"/>
      <c r="E93" s="102"/>
      <c r="F93" s="102"/>
    </row>
    <row r="94" spans="1:9" x14ac:dyDescent="0.2">
      <c r="B94" s="2"/>
    </row>
    <row r="95" spans="1:9" x14ac:dyDescent="0.2">
      <c r="B95" s="7" t="s">
        <v>2</v>
      </c>
    </row>
    <row r="96" spans="1:9" x14ac:dyDescent="0.2">
      <c r="B96" t="s">
        <v>3</v>
      </c>
      <c r="E96" s="8">
        <v>1214.3900000000001</v>
      </c>
      <c r="F96" s="8"/>
    </row>
    <row r="97" spans="2:6" x14ac:dyDescent="0.2">
      <c r="B97" t="s">
        <v>4</v>
      </c>
      <c r="E97" s="8">
        <f>C91*C93</f>
        <v>46.74</v>
      </c>
      <c r="F97" s="8"/>
    </row>
    <row r="98" spans="2:6" x14ac:dyDescent="0.2">
      <c r="B98" t="s">
        <v>5</v>
      </c>
      <c r="E98" s="8">
        <v>638.29</v>
      </c>
      <c r="F98" s="8"/>
    </row>
    <row r="99" spans="2:6" x14ac:dyDescent="0.2">
      <c r="B99" t="s">
        <v>6</v>
      </c>
      <c r="E99" s="8">
        <v>360.14</v>
      </c>
      <c r="F99" s="8"/>
    </row>
    <row r="100" spans="2:6" x14ac:dyDescent="0.2">
      <c r="B100" t="s">
        <v>7</v>
      </c>
      <c r="E100" s="8">
        <v>431.89</v>
      </c>
      <c r="F100" s="8"/>
    </row>
    <row r="101" spans="2:6" x14ac:dyDescent="0.2">
      <c r="B101" t="s">
        <v>8</v>
      </c>
      <c r="E101" s="8">
        <v>23.67</v>
      </c>
      <c r="F101" s="8"/>
    </row>
    <row r="102" spans="2:6" x14ac:dyDescent="0.2">
      <c r="B102" t="s">
        <v>9</v>
      </c>
      <c r="E102" s="8">
        <v>392.91</v>
      </c>
      <c r="F102" s="8"/>
    </row>
    <row r="103" spans="2:6" ht="15" x14ac:dyDescent="0.25">
      <c r="B103" s="9"/>
      <c r="E103" s="10">
        <f>SUM(E96:E102)</f>
        <v>3108.0299999999997</v>
      </c>
      <c r="F103" s="10"/>
    </row>
    <row r="105" spans="2:6" x14ac:dyDescent="0.2">
      <c r="B105" s="7" t="s">
        <v>10</v>
      </c>
    </row>
    <row r="106" spans="2:6" x14ac:dyDescent="0.2">
      <c r="B106" s="11" t="s">
        <v>11</v>
      </c>
      <c r="C106" s="12">
        <v>28.85</v>
      </c>
      <c r="D106" s="103"/>
    </row>
    <row r="107" spans="2:6" x14ac:dyDescent="0.2">
      <c r="B107" s="13"/>
    </row>
    <row r="108" spans="2:6" x14ac:dyDescent="0.2">
      <c r="B108" t="s">
        <v>3</v>
      </c>
      <c r="E108" s="8">
        <v>749.38</v>
      </c>
      <c r="F108" s="8"/>
    </row>
    <row r="109" spans="2:6" x14ac:dyDescent="0.2">
      <c r="B109" t="s">
        <v>4</v>
      </c>
      <c r="E109" s="8">
        <f>C91*C106</f>
        <v>28.85</v>
      </c>
      <c r="F109" s="8"/>
    </row>
    <row r="110" spans="2:6" x14ac:dyDescent="0.2">
      <c r="B110" t="s">
        <v>5</v>
      </c>
      <c r="E110" s="8">
        <v>638.29</v>
      </c>
      <c r="F110" s="8"/>
    </row>
    <row r="111" spans="2:6" x14ac:dyDescent="0.2">
      <c r="B111" t="s">
        <v>6</v>
      </c>
      <c r="E111" s="8">
        <v>360.14</v>
      </c>
      <c r="F111" s="8"/>
    </row>
    <row r="112" spans="2:6" x14ac:dyDescent="0.2">
      <c r="B112" t="s">
        <v>7</v>
      </c>
      <c r="E112" s="8">
        <v>431.89</v>
      </c>
      <c r="F112" s="8"/>
    </row>
    <row r="113" spans="1:9" ht="15" x14ac:dyDescent="0.25">
      <c r="B113" s="9"/>
      <c r="E113" s="14">
        <f>SUM(E108:E112)</f>
        <v>2208.5499999999997</v>
      </c>
      <c r="F113" s="14"/>
    </row>
    <row r="115" spans="1:9" x14ac:dyDescent="0.2">
      <c r="B115" s="15" t="s">
        <v>12</v>
      </c>
    </row>
    <row r="116" spans="1:9" x14ac:dyDescent="0.2">
      <c r="B116" t="s">
        <v>13</v>
      </c>
      <c r="E116" s="8">
        <v>100.93</v>
      </c>
      <c r="F116" s="8"/>
    </row>
    <row r="117" spans="1:9" x14ac:dyDescent="0.2">
      <c r="B117" t="s">
        <v>14</v>
      </c>
      <c r="E117" s="8">
        <v>144.19</v>
      </c>
      <c r="F117" s="8"/>
    </row>
    <row r="118" spans="1:9" x14ac:dyDescent="0.2">
      <c r="B118" t="s">
        <v>15</v>
      </c>
      <c r="E118" s="8">
        <v>2.2400000000000002</v>
      </c>
      <c r="F118" s="8"/>
    </row>
    <row r="119" spans="1:9" ht="13.5" thickBot="1" x14ac:dyDescent="0.25"/>
    <row r="120" spans="1:9" ht="16.5" thickTop="1" thickBot="1" x14ac:dyDescent="0.3">
      <c r="B120" s="5" t="s">
        <v>74</v>
      </c>
      <c r="E120" s="16">
        <f>12*E103+2*E113</f>
        <v>41713.46</v>
      </c>
      <c r="F120" s="117"/>
    </row>
    <row r="121" spans="1:9" ht="23.25" thickTop="1" x14ac:dyDescent="0.2">
      <c r="B121" s="17" t="s">
        <v>17</v>
      </c>
    </row>
    <row r="123" spans="1:9" x14ac:dyDescent="0.2">
      <c r="B123" s="18"/>
      <c r="C123" s="18"/>
      <c r="D123" s="18"/>
      <c r="E123" s="18"/>
      <c r="F123" s="18"/>
      <c r="G123" s="18"/>
      <c r="H123" s="18"/>
      <c r="I123" s="18"/>
    </row>
    <row r="127" spans="1:9" ht="22.5" customHeight="1" x14ac:dyDescent="0.3">
      <c r="A127" s="116"/>
      <c r="B127" s="1" t="s">
        <v>71</v>
      </c>
    </row>
    <row r="129" spans="2:6" x14ac:dyDescent="0.2">
      <c r="B129" s="2" t="s">
        <v>0</v>
      </c>
      <c r="C129" s="3">
        <v>1</v>
      </c>
    </row>
    <row r="130" spans="2:6" x14ac:dyDescent="0.2">
      <c r="B130" s="2"/>
      <c r="C130" s="4"/>
    </row>
    <row r="131" spans="2:6" x14ac:dyDescent="0.2">
      <c r="B131" s="5" t="s">
        <v>1</v>
      </c>
      <c r="C131" s="6">
        <v>46.32</v>
      </c>
      <c r="D131" s="101"/>
      <c r="E131" s="102"/>
      <c r="F131" s="102"/>
    </row>
    <row r="132" spans="2:6" x14ac:dyDescent="0.2">
      <c r="B132" s="2"/>
    </row>
    <row r="133" spans="2:6" x14ac:dyDescent="0.2">
      <c r="B133" s="7" t="s">
        <v>2</v>
      </c>
    </row>
    <row r="134" spans="2:6" x14ac:dyDescent="0.2">
      <c r="B134" t="s">
        <v>3</v>
      </c>
      <c r="E134" s="8">
        <v>1203.56</v>
      </c>
      <c r="F134" s="8"/>
    </row>
    <row r="135" spans="2:6" x14ac:dyDescent="0.2">
      <c r="B135" t="s">
        <v>4</v>
      </c>
      <c r="E135" s="8">
        <f>C129*C131</f>
        <v>46.32</v>
      </c>
      <c r="F135" s="8"/>
    </row>
    <row r="136" spans="2:6" x14ac:dyDescent="0.2">
      <c r="B136" t="s">
        <v>5</v>
      </c>
      <c r="E136" s="8">
        <v>632.6</v>
      </c>
      <c r="F136" s="8"/>
    </row>
    <row r="137" spans="2:6" x14ac:dyDescent="0.2">
      <c r="B137" t="s">
        <v>6</v>
      </c>
      <c r="E137" s="8">
        <v>356.93</v>
      </c>
      <c r="F137" s="8"/>
    </row>
    <row r="138" spans="2:6" x14ac:dyDescent="0.2">
      <c r="B138" t="s">
        <v>7</v>
      </c>
      <c r="E138" s="8">
        <v>428.03999999999996</v>
      </c>
      <c r="F138" s="8"/>
    </row>
    <row r="139" spans="2:6" x14ac:dyDescent="0.2">
      <c r="B139" t="s">
        <v>8</v>
      </c>
      <c r="E139" s="8">
        <v>23.46</v>
      </c>
      <c r="F139" s="8"/>
    </row>
    <row r="140" spans="2:6" x14ac:dyDescent="0.2">
      <c r="B140" t="s">
        <v>9</v>
      </c>
      <c r="E140" s="8">
        <v>389.40999999999997</v>
      </c>
      <c r="F140" s="8"/>
    </row>
    <row r="141" spans="2:6" ht="15" x14ac:dyDescent="0.25">
      <c r="B141" s="9"/>
      <c r="E141" s="10">
        <f>SUM(E134:E140)</f>
        <v>3080.3199999999997</v>
      </c>
      <c r="F141" s="10"/>
    </row>
    <row r="143" spans="2:6" x14ac:dyDescent="0.2">
      <c r="B143" s="7" t="s">
        <v>10</v>
      </c>
    </row>
    <row r="144" spans="2:6" x14ac:dyDescent="0.2">
      <c r="B144" s="11" t="s">
        <v>11</v>
      </c>
      <c r="C144" s="12">
        <v>28.59</v>
      </c>
      <c r="D144" s="103"/>
    </row>
    <row r="145" spans="2:6" x14ac:dyDescent="0.2">
      <c r="B145" s="13"/>
    </row>
    <row r="146" spans="2:6" x14ac:dyDescent="0.2">
      <c r="B146" t="s">
        <v>3</v>
      </c>
      <c r="E146" s="8">
        <v>742.7</v>
      </c>
      <c r="F146" s="8"/>
    </row>
    <row r="147" spans="2:6" x14ac:dyDescent="0.2">
      <c r="B147" t="s">
        <v>4</v>
      </c>
      <c r="E147" s="8">
        <f>C129*C144</f>
        <v>28.59</v>
      </c>
      <c r="F147" s="8"/>
    </row>
    <row r="148" spans="2:6" x14ac:dyDescent="0.2">
      <c r="B148" t="s">
        <v>5</v>
      </c>
      <c r="E148" s="8">
        <v>632.6</v>
      </c>
      <c r="F148" s="8"/>
    </row>
    <row r="149" spans="2:6" x14ac:dyDescent="0.2">
      <c r="B149" t="s">
        <v>6</v>
      </c>
      <c r="E149" s="8">
        <v>356.93</v>
      </c>
      <c r="F149" s="8"/>
    </row>
    <row r="150" spans="2:6" x14ac:dyDescent="0.2">
      <c r="B150" t="s">
        <v>7</v>
      </c>
      <c r="E150" s="8">
        <v>428.03999999999996</v>
      </c>
      <c r="F150" s="8"/>
    </row>
    <row r="151" spans="2:6" ht="15" x14ac:dyDescent="0.25">
      <c r="B151" s="9"/>
      <c r="E151" s="14">
        <f>SUM(E146:E150)</f>
        <v>2188.86</v>
      </c>
      <c r="F151" s="14"/>
    </row>
    <row r="153" spans="2:6" x14ac:dyDescent="0.2">
      <c r="B153" s="15" t="s">
        <v>12</v>
      </c>
    </row>
    <row r="154" spans="2:6" x14ac:dyDescent="0.2">
      <c r="B154" t="s">
        <v>13</v>
      </c>
      <c r="E154" s="8">
        <v>100.03</v>
      </c>
      <c r="F154" s="8"/>
    </row>
    <row r="155" spans="2:6" x14ac:dyDescent="0.2">
      <c r="B155" t="s">
        <v>14</v>
      </c>
      <c r="E155" s="8">
        <v>142.89999999999998</v>
      </c>
      <c r="F155" s="8"/>
    </row>
    <row r="156" spans="2:6" x14ac:dyDescent="0.2">
      <c r="B156" t="s">
        <v>15</v>
      </c>
      <c r="E156" s="8">
        <v>2.2200000000000002</v>
      </c>
      <c r="F156" s="8"/>
    </row>
    <row r="157" spans="2:6" ht="13.5" thickBot="1" x14ac:dyDescent="0.25"/>
    <row r="158" spans="2:6" ht="16.5" thickTop="1" thickBot="1" x14ac:dyDescent="0.3">
      <c r="B158" s="5" t="s">
        <v>72</v>
      </c>
      <c r="E158" s="16">
        <f>12*E141+2*E151</f>
        <v>41341.56</v>
      </c>
      <c r="F158" s="117"/>
    </row>
    <row r="159" spans="2:6" ht="23.25" thickTop="1" x14ac:dyDescent="0.2">
      <c r="B159" s="17" t="s">
        <v>17</v>
      </c>
    </row>
    <row r="161" spans="2:9" x14ac:dyDescent="0.2">
      <c r="B161" s="18"/>
      <c r="C161" s="18"/>
      <c r="D161" s="18"/>
      <c r="E161" s="18"/>
      <c r="F161" s="18"/>
      <c r="G161" s="18"/>
      <c r="H161" s="18"/>
      <c r="I161" s="18"/>
    </row>
    <row r="164" spans="2:9" ht="22.5" customHeight="1" x14ac:dyDescent="0.3">
      <c r="B164" s="1" t="s">
        <v>69</v>
      </c>
    </row>
    <row r="166" spans="2:9" x14ac:dyDescent="0.2">
      <c r="B166" s="2" t="s">
        <v>0</v>
      </c>
      <c r="C166" s="3">
        <v>7</v>
      </c>
      <c r="E166" s="107" t="s">
        <v>67</v>
      </c>
      <c r="F166" s="107" t="s">
        <v>68</v>
      </c>
    </row>
    <row r="167" spans="2:9" x14ac:dyDescent="0.2">
      <c r="B167" s="2"/>
      <c r="C167" s="4"/>
    </row>
    <row r="168" spans="2:9" x14ac:dyDescent="0.2">
      <c r="B168" s="5" t="s">
        <v>1</v>
      </c>
      <c r="C168" s="6">
        <v>45.29</v>
      </c>
      <c r="D168" s="101">
        <v>45.41</v>
      </c>
    </row>
    <row r="169" spans="2:9" x14ac:dyDescent="0.2">
      <c r="B169" s="2"/>
    </row>
    <row r="170" spans="2:9" x14ac:dyDescent="0.2">
      <c r="B170" s="7" t="s">
        <v>2</v>
      </c>
    </row>
    <row r="171" spans="2:9" x14ac:dyDescent="0.2">
      <c r="B171" t="s">
        <v>3</v>
      </c>
      <c r="E171" s="8">
        <v>1177.08</v>
      </c>
      <c r="F171" s="8">
        <v>1179.96</v>
      </c>
    </row>
    <row r="172" spans="2:9" x14ac:dyDescent="0.2">
      <c r="B172" t="s">
        <v>4</v>
      </c>
      <c r="E172" s="8">
        <f>C166*C168</f>
        <v>317.02999999999997</v>
      </c>
      <c r="F172" s="8">
        <f>C166*D168</f>
        <v>317.87</v>
      </c>
    </row>
    <row r="173" spans="2:9" x14ac:dyDescent="0.2">
      <c r="B173" t="s">
        <v>5</v>
      </c>
      <c r="E173" s="8">
        <v>618.66999999999996</v>
      </c>
      <c r="F173" s="8">
        <v>620.19000000000005</v>
      </c>
    </row>
    <row r="174" spans="2:9" x14ac:dyDescent="0.2">
      <c r="B174" t="s">
        <v>6</v>
      </c>
      <c r="E174" s="8">
        <v>349.08</v>
      </c>
      <c r="F174" s="8">
        <v>349.93</v>
      </c>
    </row>
    <row r="175" spans="2:9" x14ac:dyDescent="0.2">
      <c r="B175" t="s">
        <v>7</v>
      </c>
      <c r="E175" s="8">
        <v>418.62</v>
      </c>
      <c r="F175" s="8">
        <v>419.64</v>
      </c>
    </row>
    <row r="176" spans="2:9" x14ac:dyDescent="0.2">
      <c r="B176" t="s">
        <v>8</v>
      </c>
      <c r="E176" s="8">
        <v>22.94</v>
      </c>
      <c r="F176" s="8">
        <v>23</v>
      </c>
    </row>
    <row r="177" spans="2:6" x14ac:dyDescent="0.2">
      <c r="B177" t="s">
        <v>9</v>
      </c>
      <c r="E177" s="8">
        <v>380.84</v>
      </c>
      <c r="F177" s="8">
        <v>381.77</v>
      </c>
    </row>
    <row r="178" spans="2:6" ht="15" x14ac:dyDescent="0.25">
      <c r="B178" s="9"/>
      <c r="E178" s="10">
        <f>SUM(E171:E177)</f>
        <v>3284.2599999999998</v>
      </c>
      <c r="F178" s="10">
        <f>SUM(F171:F177)</f>
        <v>3292.3599999999997</v>
      </c>
    </row>
    <row r="180" spans="2:6" x14ac:dyDescent="0.2">
      <c r="B180" s="7" t="s">
        <v>10</v>
      </c>
    </row>
    <row r="181" spans="2:6" x14ac:dyDescent="0.2">
      <c r="B181" s="11" t="s">
        <v>11</v>
      </c>
      <c r="C181" s="12">
        <v>27.95</v>
      </c>
      <c r="D181" s="103">
        <v>28.02</v>
      </c>
    </row>
    <row r="182" spans="2:6" x14ac:dyDescent="0.2">
      <c r="B182" s="13"/>
    </row>
    <row r="183" spans="2:6" x14ac:dyDescent="0.2">
      <c r="B183" t="s">
        <v>3</v>
      </c>
      <c r="E183" s="8">
        <v>726.35</v>
      </c>
      <c r="F183" s="8">
        <v>728.13</v>
      </c>
    </row>
    <row r="184" spans="2:6" x14ac:dyDescent="0.2">
      <c r="B184" t="s">
        <v>4</v>
      </c>
      <c r="E184" s="8">
        <f>C166*C181</f>
        <v>195.65</v>
      </c>
      <c r="F184" s="8">
        <f>C166*D181</f>
        <v>196.14</v>
      </c>
    </row>
    <row r="185" spans="2:6" x14ac:dyDescent="0.2">
      <c r="B185" t="s">
        <v>5</v>
      </c>
      <c r="E185" s="8">
        <v>618.66999999999996</v>
      </c>
      <c r="F185" s="8">
        <v>620.19000000000005</v>
      </c>
    </row>
    <row r="186" spans="2:6" x14ac:dyDescent="0.2">
      <c r="B186" t="s">
        <v>6</v>
      </c>
      <c r="E186" s="8">
        <v>349.08</v>
      </c>
      <c r="F186" s="8">
        <v>349.93</v>
      </c>
    </row>
    <row r="187" spans="2:6" x14ac:dyDescent="0.2">
      <c r="B187" t="s">
        <v>7</v>
      </c>
      <c r="E187" s="8">
        <v>418.62</v>
      </c>
      <c r="F187" s="8">
        <v>419.64</v>
      </c>
    </row>
    <row r="188" spans="2:6" ht="15" x14ac:dyDescent="0.25">
      <c r="B188" s="9"/>
      <c r="E188" s="14">
        <f>SUM(E183:E187)</f>
        <v>2308.37</v>
      </c>
      <c r="F188" s="14">
        <f>SUM(F183:F187)</f>
        <v>2314.0300000000002</v>
      </c>
    </row>
    <row r="190" spans="2:6" x14ac:dyDescent="0.2">
      <c r="B190" s="15" t="s">
        <v>12</v>
      </c>
    </row>
    <row r="191" spans="2:6" x14ac:dyDescent="0.2">
      <c r="B191" t="s">
        <v>13</v>
      </c>
      <c r="E191" s="8">
        <v>97.820000000000007</v>
      </c>
      <c r="F191" s="8">
        <v>98.06</v>
      </c>
    </row>
    <row r="192" spans="2:6" x14ac:dyDescent="0.2">
      <c r="B192" t="s">
        <v>14</v>
      </c>
      <c r="E192" s="8">
        <v>139.75</v>
      </c>
      <c r="F192" s="8">
        <v>140.09</v>
      </c>
    </row>
    <row r="193" spans="2:9" x14ac:dyDescent="0.2">
      <c r="B193" t="s">
        <v>15</v>
      </c>
      <c r="E193" s="8">
        <v>2.16</v>
      </c>
      <c r="F193" s="8">
        <v>2.17</v>
      </c>
    </row>
    <row r="194" spans="2:9" ht="13.5" thickBot="1" x14ac:dyDescent="0.25"/>
    <row r="195" spans="2:9" ht="16.5" thickTop="1" thickBot="1" x14ac:dyDescent="0.3">
      <c r="B195" s="5" t="s">
        <v>70</v>
      </c>
      <c r="E195" s="16">
        <f>12*E178+2*E188</f>
        <v>44027.859999999993</v>
      </c>
      <c r="F195" s="16">
        <f>6*E178+6*F178+E188+F188</f>
        <v>44082.119999999995</v>
      </c>
    </row>
    <row r="196" spans="2:9" ht="23.25" thickTop="1" x14ac:dyDescent="0.2">
      <c r="B196" s="17" t="s">
        <v>17</v>
      </c>
    </row>
    <row r="198" spans="2:9" x14ac:dyDescent="0.2">
      <c r="B198" s="18"/>
      <c r="C198" s="18"/>
      <c r="D198" s="18"/>
      <c r="E198" s="18"/>
      <c r="F198" s="18"/>
      <c r="G198" s="18"/>
      <c r="H198" s="18"/>
      <c r="I198" s="18"/>
    </row>
    <row r="202" spans="2:9" ht="22.5" customHeight="1" x14ac:dyDescent="0.3">
      <c r="B202" s="1" t="s">
        <v>65</v>
      </c>
    </row>
    <row r="204" spans="2:9" x14ac:dyDescent="0.2">
      <c r="B204" s="2" t="s">
        <v>0</v>
      </c>
      <c r="C204" s="3">
        <v>7</v>
      </c>
      <c r="E204" s="107" t="s">
        <v>67</v>
      </c>
      <c r="F204" s="107" t="s">
        <v>68</v>
      </c>
    </row>
    <row r="205" spans="2:9" x14ac:dyDescent="0.2">
      <c r="B205" s="2"/>
      <c r="C205" s="4"/>
    </row>
    <row r="206" spans="2:9" x14ac:dyDescent="0.2">
      <c r="B206" s="5" t="s">
        <v>1</v>
      </c>
      <c r="C206" s="6">
        <v>44.18</v>
      </c>
      <c r="D206" s="101">
        <v>44.29</v>
      </c>
    </row>
    <row r="207" spans="2:9" x14ac:dyDescent="0.2">
      <c r="B207" s="2"/>
    </row>
    <row r="208" spans="2:9" x14ac:dyDescent="0.2">
      <c r="B208" s="7" t="s">
        <v>2</v>
      </c>
    </row>
    <row r="209" spans="2:6" x14ac:dyDescent="0.2">
      <c r="B209" t="s">
        <v>3</v>
      </c>
      <c r="E209" s="8">
        <v>1148.3399999999999</v>
      </c>
      <c r="F209" s="8">
        <v>1151.1600000000001</v>
      </c>
    </row>
    <row r="210" spans="2:6" x14ac:dyDescent="0.2">
      <c r="B210" t="s">
        <v>4</v>
      </c>
      <c r="E210" s="8">
        <f>C204*C206</f>
        <v>309.26</v>
      </c>
      <c r="F210" s="8">
        <f>C204*D206</f>
        <v>310.02999999999997</v>
      </c>
    </row>
    <row r="211" spans="2:6" x14ac:dyDescent="0.2">
      <c r="B211" t="s">
        <v>5</v>
      </c>
      <c r="E211" s="8">
        <v>603.55999999999995</v>
      </c>
      <c r="F211" s="8">
        <v>605.04999999999995</v>
      </c>
    </row>
    <row r="212" spans="2:6" x14ac:dyDescent="0.2">
      <c r="B212" t="s">
        <v>6</v>
      </c>
      <c r="E212" s="8">
        <v>340.55</v>
      </c>
      <c r="F212" s="8">
        <v>341.39</v>
      </c>
    </row>
    <row r="213" spans="2:6" x14ac:dyDescent="0.2">
      <c r="B213" t="s">
        <v>7</v>
      </c>
      <c r="E213" s="8">
        <v>408.39</v>
      </c>
      <c r="F213" s="8">
        <v>409.4</v>
      </c>
    </row>
    <row r="214" spans="2:6" x14ac:dyDescent="0.2">
      <c r="B214" t="s">
        <v>8</v>
      </c>
      <c r="E214" s="8">
        <v>22.380000000000003</v>
      </c>
      <c r="F214" s="8">
        <v>22.430000000000003</v>
      </c>
    </row>
    <row r="215" spans="2:6" x14ac:dyDescent="0.2">
      <c r="B215" t="s">
        <v>9</v>
      </c>
      <c r="E215" s="8">
        <v>371.53999999999996</v>
      </c>
      <c r="F215" s="8">
        <v>372.45</v>
      </c>
    </row>
    <row r="216" spans="2:6" ht="15" x14ac:dyDescent="0.25">
      <c r="B216" s="9"/>
      <c r="E216" s="10">
        <f>SUM(E209:E215)</f>
        <v>3204.02</v>
      </c>
      <c r="F216" s="10">
        <f>SUM(F209:F215)</f>
        <v>3211.9099999999994</v>
      </c>
    </row>
    <row r="218" spans="2:6" x14ac:dyDescent="0.2">
      <c r="B218" s="7" t="s">
        <v>10</v>
      </c>
    </row>
    <row r="219" spans="2:6" x14ac:dyDescent="0.2">
      <c r="B219" s="11" t="s">
        <v>11</v>
      </c>
      <c r="C219" s="12">
        <v>27.26</v>
      </c>
      <c r="D219" s="103">
        <v>27.32</v>
      </c>
    </row>
    <row r="220" spans="2:6" x14ac:dyDescent="0.2">
      <c r="B220" s="13"/>
    </row>
    <row r="221" spans="2:6" x14ac:dyDescent="0.2">
      <c r="B221" t="s">
        <v>3</v>
      </c>
      <c r="E221" s="8">
        <v>708.61</v>
      </c>
      <c r="F221" s="8">
        <v>710.35</v>
      </c>
    </row>
    <row r="222" spans="2:6" x14ac:dyDescent="0.2">
      <c r="B222" t="s">
        <v>4</v>
      </c>
      <c r="E222" s="8">
        <f>C204*C219</f>
        <v>190.82000000000002</v>
      </c>
      <c r="F222" s="8">
        <f>C204*D219</f>
        <v>191.24</v>
      </c>
    </row>
    <row r="223" spans="2:6" x14ac:dyDescent="0.2">
      <c r="B223" t="s">
        <v>5</v>
      </c>
      <c r="E223" s="8">
        <v>603.55999999999995</v>
      </c>
      <c r="F223" s="8">
        <v>605.04999999999995</v>
      </c>
    </row>
    <row r="224" spans="2:6" x14ac:dyDescent="0.2">
      <c r="B224" t="s">
        <v>6</v>
      </c>
      <c r="E224" s="8">
        <v>340.55</v>
      </c>
      <c r="F224" s="8">
        <v>341.39</v>
      </c>
    </row>
    <row r="225" spans="2:9" x14ac:dyDescent="0.2">
      <c r="B225" t="s">
        <v>7</v>
      </c>
      <c r="E225" s="8">
        <v>408.39</v>
      </c>
      <c r="F225" s="8">
        <v>409.4</v>
      </c>
    </row>
    <row r="226" spans="2:9" ht="15" x14ac:dyDescent="0.25">
      <c r="B226" s="9"/>
      <c r="E226" s="14">
        <f>SUM(E221:E225)</f>
        <v>2251.9299999999998</v>
      </c>
      <c r="F226" s="14">
        <f>SUM(F221:F225)</f>
        <v>2257.4299999999998</v>
      </c>
    </row>
    <row r="228" spans="2:9" x14ac:dyDescent="0.2">
      <c r="B228" s="15" t="s">
        <v>12</v>
      </c>
    </row>
    <row r="229" spans="2:9" x14ac:dyDescent="0.2">
      <c r="B229" t="s">
        <v>13</v>
      </c>
      <c r="E229" s="8">
        <v>95.43</v>
      </c>
    </row>
    <row r="230" spans="2:9" x14ac:dyDescent="0.2">
      <c r="B230" t="s">
        <v>14</v>
      </c>
      <c r="E230" s="8">
        <v>136.32999999999998</v>
      </c>
    </row>
    <row r="231" spans="2:9" x14ac:dyDescent="0.2">
      <c r="B231" t="s">
        <v>15</v>
      </c>
      <c r="E231" s="8">
        <v>2.11</v>
      </c>
    </row>
    <row r="232" spans="2:9" ht="13.5" thickBot="1" x14ac:dyDescent="0.25"/>
    <row r="233" spans="2:9" ht="16.5" thickTop="1" thickBot="1" x14ac:dyDescent="0.3">
      <c r="B233" s="5" t="s">
        <v>66</v>
      </c>
      <c r="E233" s="106">
        <f>8*E216+1*E226+4*F216+1*F226</f>
        <v>42989.159999999996</v>
      </c>
      <c r="F233" s="115"/>
      <c r="G233" s="100"/>
      <c r="H233" s="112"/>
    </row>
    <row r="234" spans="2:9" ht="23.25" thickTop="1" x14ac:dyDescent="0.2">
      <c r="B234" s="17" t="s">
        <v>17</v>
      </c>
    </row>
    <row r="236" spans="2:9" x14ac:dyDescent="0.2">
      <c r="B236" s="18"/>
      <c r="C236" s="18"/>
      <c r="D236" s="18"/>
      <c r="E236" s="18"/>
      <c r="F236" s="18"/>
      <c r="G236" s="18"/>
      <c r="H236" s="18"/>
      <c r="I236" s="18"/>
    </row>
    <row r="238" spans="2:9" ht="22.5" customHeight="1" x14ac:dyDescent="0.3">
      <c r="B238" s="1" t="s">
        <v>63</v>
      </c>
    </row>
    <row r="240" spans="2:9" x14ac:dyDescent="0.2">
      <c r="B240" s="2" t="s">
        <v>0</v>
      </c>
      <c r="C240" s="3">
        <v>7</v>
      </c>
    </row>
    <row r="241" spans="2:5" x14ac:dyDescent="0.2">
      <c r="B241" s="2"/>
      <c r="C241" s="4"/>
    </row>
    <row r="242" spans="2:5" x14ac:dyDescent="0.2">
      <c r="B242" s="5" t="s">
        <v>1</v>
      </c>
      <c r="C242" s="6">
        <v>43.519999999999996</v>
      </c>
    </row>
    <row r="243" spans="2:5" x14ac:dyDescent="0.2">
      <c r="B243" s="2"/>
    </row>
    <row r="244" spans="2:5" x14ac:dyDescent="0.2">
      <c r="B244" s="7" t="s">
        <v>2</v>
      </c>
    </row>
    <row r="245" spans="2:5" x14ac:dyDescent="0.2">
      <c r="B245" t="s">
        <v>3</v>
      </c>
      <c r="E245" s="8">
        <v>1131.3599999999999</v>
      </c>
    </row>
    <row r="246" spans="2:5" x14ac:dyDescent="0.2">
      <c r="B246" t="s">
        <v>4</v>
      </c>
      <c r="E246" s="8">
        <f>C240*C242</f>
        <v>304.64</v>
      </c>
    </row>
    <row r="247" spans="2:5" x14ac:dyDescent="0.2">
      <c r="B247" t="s">
        <v>5</v>
      </c>
      <c r="E247" s="8">
        <v>588.75</v>
      </c>
    </row>
    <row r="248" spans="2:5" x14ac:dyDescent="0.2">
      <c r="B248" t="s">
        <v>6</v>
      </c>
      <c r="E248" s="8">
        <v>332.18</v>
      </c>
    </row>
    <row r="249" spans="2:5" x14ac:dyDescent="0.2">
      <c r="B249" t="s">
        <v>7</v>
      </c>
      <c r="E249" s="8">
        <v>402.34999999999997</v>
      </c>
    </row>
    <row r="250" spans="2:5" x14ac:dyDescent="0.2">
      <c r="B250" t="s">
        <v>8</v>
      </c>
      <c r="E250" s="8">
        <v>22.040000000000003</v>
      </c>
    </row>
    <row r="251" spans="2:5" x14ac:dyDescent="0.2">
      <c r="B251" t="s">
        <v>9</v>
      </c>
      <c r="E251" s="8">
        <v>366.03999999999996</v>
      </c>
    </row>
    <row r="252" spans="2:5" ht="15" x14ac:dyDescent="0.25">
      <c r="B252" s="9"/>
      <c r="E252" s="10">
        <f>SUM(E245:E251)</f>
        <v>3147.3599999999997</v>
      </c>
    </row>
    <row r="254" spans="2:5" x14ac:dyDescent="0.2">
      <c r="B254" s="7" t="s">
        <v>10</v>
      </c>
    </row>
    <row r="255" spans="2:5" x14ac:dyDescent="0.2">
      <c r="B255" s="11" t="s">
        <v>11</v>
      </c>
      <c r="C255" s="12">
        <v>26.85</v>
      </c>
    </row>
    <row r="256" spans="2:5" x14ac:dyDescent="0.2">
      <c r="B256" s="13"/>
    </row>
    <row r="257" spans="2:9" x14ac:dyDescent="0.2">
      <c r="B257" t="s">
        <v>3</v>
      </c>
      <c r="E257" s="8">
        <v>698.13</v>
      </c>
    </row>
    <row r="258" spans="2:9" x14ac:dyDescent="0.2">
      <c r="B258" t="s">
        <v>4</v>
      </c>
      <c r="E258" s="8">
        <f>C240*C255</f>
        <v>187.95000000000002</v>
      </c>
    </row>
    <row r="259" spans="2:9" x14ac:dyDescent="0.2">
      <c r="B259" t="s">
        <v>5</v>
      </c>
      <c r="E259" s="8">
        <v>588.75</v>
      </c>
    </row>
    <row r="260" spans="2:9" x14ac:dyDescent="0.2">
      <c r="B260" t="s">
        <v>6</v>
      </c>
      <c r="E260" s="8">
        <v>332.18</v>
      </c>
    </row>
    <row r="261" spans="2:9" x14ac:dyDescent="0.2">
      <c r="B261" t="s">
        <v>7</v>
      </c>
      <c r="E261" s="8">
        <v>402.34999999999997</v>
      </c>
    </row>
    <row r="262" spans="2:9" ht="15" x14ac:dyDescent="0.25">
      <c r="B262" s="9"/>
      <c r="E262" s="14">
        <f>SUM(E257:E261)</f>
        <v>2209.36</v>
      </c>
    </row>
    <row r="264" spans="2:9" x14ac:dyDescent="0.2">
      <c r="B264" s="15" t="s">
        <v>12</v>
      </c>
    </row>
    <row r="265" spans="2:9" x14ac:dyDescent="0.2">
      <c r="B265" t="s">
        <v>13</v>
      </c>
      <c r="E265" s="8">
        <v>94.01</v>
      </c>
    </row>
    <row r="266" spans="2:9" x14ac:dyDescent="0.2">
      <c r="B266" t="s">
        <v>14</v>
      </c>
      <c r="E266" s="8">
        <v>134.31</v>
      </c>
    </row>
    <row r="267" spans="2:9" x14ac:dyDescent="0.2">
      <c r="B267" t="s">
        <v>15</v>
      </c>
      <c r="E267" s="8">
        <v>2.08</v>
      </c>
    </row>
    <row r="268" spans="2:9" ht="13.5" thickBot="1" x14ac:dyDescent="0.25"/>
    <row r="269" spans="2:9" ht="16.5" thickTop="1" thickBot="1" x14ac:dyDescent="0.3">
      <c r="B269" s="5" t="s">
        <v>64</v>
      </c>
      <c r="E269" s="16">
        <f>12*E252+2*E262</f>
        <v>42187.039999999994</v>
      </c>
    </row>
    <row r="270" spans="2:9" ht="23.25" thickTop="1" x14ac:dyDescent="0.2">
      <c r="B270" s="17" t="s">
        <v>17</v>
      </c>
    </row>
    <row r="272" spans="2:9" x14ac:dyDescent="0.2">
      <c r="B272" s="18"/>
      <c r="C272" s="18"/>
      <c r="D272" s="18"/>
      <c r="E272" s="18"/>
      <c r="F272" s="18"/>
      <c r="G272" s="18"/>
      <c r="H272" s="18"/>
      <c r="I272" s="18"/>
    </row>
    <row r="274" spans="2:5" ht="22.5" customHeight="1" x14ac:dyDescent="0.3">
      <c r="B274" s="1" t="s">
        <v>59</v>
      </c>
      <c r="C274" s="100"/>
    </row>
    <row r="276" spans="2:5" x14ac:dyDescent="0.2">
      <c r="B276" s="2" t="s">
        <v>0</v>
      </c>
      <c r="C276" s="3">
        <v>7</v>
      </c>
    </row>
    <row r="277" spans="2:5" x14ac:dyDescent="0.2">
      <c r="B277" s="2"/>
      <c r="C277" s="4"/>
    </row>
    <row r="278" spans="2:5" x14ac:dyDescent="0.2">
      <c r="B278" s="5" t="s">
        <v>1</v>
      </c>
      <c r="C278" s="6">
        <v>43.08</v>
      </c>
    </row>
    <row r="279" spans="2:5" x14ac:dyDescent="0.2">
      <c r="B279" s="2"/>
    </row>
    <row r="280" spans="2:5" x14ac:dyDescent="0.2">
      <c r="B280" s="7" t="s">
        <v>2</v>
      </c>
    </row>
    <row r="281" spans="2:5" x14ac:dyDescent="0.2">
      <c r="B281" t="s">
        <v>3</v>
      </c>
      <c r="E281" s="8">
        <v>1120.1500000000001</v>
      </c>
    </row>
    <row r="282" spans="2:5" x14ac:dyDescent="0.2">
      <c r="B282" t="s">
        <v>4</v>
      </c>
      <c r="E282" s="8">
        <f>C276*C278</f>
        <v>301.56</v>
      </c>
    </row>
    <row r="283" spans="2:5" x14ac:dyDescent="0.2">
      <c r="B283" t="s">
        <v>5</v>
      </c>
      <c r="E283" s="8">
        <v>588.75</v>
      </c>
    </row>
    <row r="284" spans="2:5" x14ac:dyDescent="0.2">
      <c r="B284" t="s">
        <v>6</v>
      </c>
      <c r="E284" s="8">
        <v>332.18</v>
      </c>
    </row>
    <row r="285" spans="2:5" x14ac:dyDescent="0.2">
      <c r="B285" t="s">
        <v>7</v>
      </c>
      <c r="E285" s="8">
        <v>398.36</v>
      </c>
    </row>
    <row r="286" spans="2:5" x14ac:dyDescent="0.2">
      <c r="B286" t="s">
        <v>8</v>
      </c>
      <c r="E286" s="8">
        <v>21.82</v>
      </c>
    </row>
    <row r="287" spans="2:5" x14ac:dyDescent="0.2">
      <c r="B287" t="s">
        <v>9</v>
      </c>
      <c r="E287" s="8">
        <v>362.40999999999997</v>
      </c>
    </row>
    <row r="288" spans="2:5" ht="15" x14ac:dyDescent="0.25">
      <c r="B288" s="9"/>
      <c r="E288" s="96">
        <f>SUM(E281:E287)</f>
        <v>3125.23</v>
      </c>
    </row>
    <row r="290" spans="2:5" x14ac:dyDescent="0.2">
      <c r="B290" s="7" t="s">
        <v>10</v>
      </c>
    </row>
    <row r="291" spans="2:5" x14ac:dyDescent="0.2">
      <c r="B291" s="11" t="s">
        <v>56</v>
      </c>
      <c r="C291" s="12">
        <v>26.580000000000002</v>
      </c>
    </row>
    <row r="293" spans="2:5" x14ac:dyDescent="0.2">
      <c r="B293" t="s">
        <v>3</v>
      </c>
      <c r="E293" s="8">
        <v>691.21</v>
      </c>
    </row>
    <row r="294" spans="2:5" x14ac:dyDescent="0.2">
      <c r="B294" t="s">
        <v>4</v>
      </c>
      <c r="E294" s="8">
        <f>C276*C291</f>
        <v>186.06</v>
      </c>
    </row>
    <row r="295" spans="2:5" x14ac:dyDescent="0.2">
      <c r="B295" t="s">
        <v>5</v>
      </c>
      <c r="E295" s="8">
        <v>588.75</v>
      </c>
    </row>
    <row r="296" spans="2:5" x14ac:dyDescent="0.2">
      <c r="B296" t="s">
        <v>6</v>
      </c>
      <c r="E296" s="8">
        <v>332.18</v>
      </c>
    </row>
    <row r="297" spans="2:5" x14ac:dyDescent="0.2">
      <c r="B297" t="s">
        <v>7</v>
      </c>
      <c r="E297" s="8">
        <v>398.36</v>
      </c>
    </row>
    <row r="298" spans="2:5" ht="15" x14ac:dyDescent="0.25">
      <c r="B298" s="9"/>
      <c r="E298" s="28">
        <f>SUM(E293:E297)</f>
        <v>2196.56</v>
      </c>
    </row>
    <row r="300" spans="2:5" x14ac:dyDescent="0.2">
      <c r="B300" s="15" t="s">
        <v>12</v>
      </c>
    </row>
    <row r="301" spans="2:5" x14ac:dyDescent="0.2">
      <c r="B301" t="s">
        <v>13</v>
      </c>
      <c r="E301" s="8">
        <v>93.070000000000007</v>
      </c>
    </row>
    <row r="302" spans="2:5" x14ac:dyDescent="0.2">
      <c r="B302" t="s">
        <v>14</v>
      </c>
      <c r="E302" s="8">
        <v>132.97999999999999</v>
      </c>
    </row>
    <row r="303" spans="2:5" x14ac:dyDescent="0.2">
      <c r="B303" t="s">
        <v>15</v>
      </c>
      <c r="E303" s="8">
        <v>2.0699999999999998</v>
      </c>
    </row>
    <row r="304" spans="2:5" ht="13.5" thickBot="1" x14ac:dyDescent="0.25"/>
    <row r="305" spans="2:9" ht="16.5" thickTop="1" thickBot="1" x14ac:dyDescent="0.3">
      <c r="B305" s="5" t="s">
        <v>62</v>
      </c>
      <c r="E305" s="16">
        <f>12*E288+2*E298</f>
        <v>41895.880000000005</v>
      </c>
    </row>
    <row r="306" spans="2:9" ht="23.25" thickTop="1" x14ac:dyDescent="0.2">
      <c r="B306" s="17" t="s">
        <v>17</v>
      </c>
    </row>
    <row r="308" spans="2:9" x14ac:dyDescent="0.2">
      <c r="B308" s="18"/>
      <c r="C308" s="18"/>
      <c r="D308" s="18"/>
      <c r="E308" s="18"/>
      <c r="F308" s="18"/>
      <c r="G308" s="18"/>
      <c r="H308" s="18"/>
      <c r="I308" s="18"/>
    </row>
    <row r="310" spans="2:9" ht="22.5" customHeight="1" x14ac:dyDescent="0.3">
      <c r="B310" s="1" t="s">
        <v>60</v>
      </c>
      <c r="C310" s="99"/>
    </row>
    <row r="312" spans="2:9" x14ac:dyDescent="0.2">
      <c r="B312" s="2" t="s">
        <v>0</v>
      </c>
      <c r="C312" s="3">
        <v>6</v>
      </c>
    </row>
    <row r="313" spans="2:9" x14ac:dyDescent="0.2">
      <c r="B313" s="2"/>
      <c r="C313" s="4"/>
    </row>
    <row r="314" spans="2:9" x14ac:dyDescent="0.2">
      <c r="B314" s="5" t="s">
        <v>1</v>
      </c>
      <c r="C314" s="6">
        <v>42.65</v>
      </c>
    </row>
    <row r="315" spans="2:9" x14ac:dyDescent="0.2">
      <c r="B315" s="2"/>
    </row>
    <row r="316" spans="2:9" x14ac:dyDescent="0.2">
      <c r="B316" s="7" t="s">
        <v>2</v>
      </c>
    </row>
    <row r="317" spans="2:9" x14ac:dyDescent="0.2">
      <c r="B317" t="s">
        <v>3</v>
      </c>
      <c r="E317" s="8">
        <v>1109.05</v>
      </c>
    </row>
    <row r="318" spans="2:9" x14ac:dyDescent="0.2">
      <c r="B318" t="s">
        <v>4</v>
      </c>
      <c r="E318" s="8">
        <f>C312*C314</f>
        <v>255.89999999999998</v>
      </c>
    </row>
    <row r="319" spans="2:9" x14ac:dyDescent="0.2">
      <c r="B319" t="s">
        <v>5</v>
      </c>
      <c r="E319" s="8">
        <v>582.91999999999996</v>
      </c>
    </row>
    <row r="320" spans="2:9" x14ac:dyDescent="0.2">
      <c r="B320" t="s">
        <v>6</v>
      </c>
      <c r="E320" s="8">
        <v>328.89</v>
      </c>
    </row>
    <row r="321" spans="2:5" x14ac:dyDescent="0.2">
      <c r="B321" t="s">
        <v>7</v>
      </c>
      <c r="E321" s="8">
        <v>394.41</v>
      </c>
    </row>
    <row r="322" spans="2:5" x14ac:dyDescent="0.2">
      <c r="B322" t="s">
        <v>8</v>
      </c>
      <c r="E322" s="8">
        <v>21.6</v>
      </c>
    </row>
    <row r="323" spans="2:5" x14ac:dyDescent="0.2">
      <c r="B323" t="s">
        <v>9</v>
      </c>
      <c r="E323" s="8">
        <v>358.82</v>
      </c>
    </row>
    <row r="324" spans="2:5" ht="15" x14ac:dyDescent="0.25">
      <c r="B324" s="9"/>
      <c r="E324" s="96">
        <f>SUM(E317:E323)</f>
        <v>3051.5899999999997</v>
      </c>
    </row>
    <row r="326" spans="2:5" x14ac:dyDescent="0.2">
      <c r="B326" s="7" t="s">
        <v>10</v>
      </c>
    </row>
    <row r="327" spans="2:5" x14ac:dyDescent="0.2">
      <c r="B327" s="11" t="s">
        <v>56</v>
      </c>
      <c r="C327" s="12">
        <v>26.31</v>
      </c>
    </row>
    <row r="329" spans="2:5" x14ac:dyDescent="0.2">
      <c r="B329" t="s">
        <v>3</v>
      </c>
      <c r="E329" s="8">
        <v>684.36</v>
      </c>
    </row>
    <row r="330" spans="2:5" x14ac:dyDescent="0.2">
      <c r="B330" t="s">
        <v>4</v>
      </c>
      <c r="E330" s="8">
        <f>C312*C327</f>
        <v>157.85999999999999</v>
      </c>
    </row>
    <row r="331" spans="2:5" x14ac:dyDescent="0.2">
      <c r="B331" t="s">
        <v>5</v>
      </c>
      <c r="E331" s="8">
        <v>582.91999999999996</v>
      </c>
    </row>
    <row r="332" spans="2:5" x14ac:dyDescent="0.2">
      <c r="B332" t="s">
        <v>6</v>
      </c>
      <c r="E332" s="8">
        <v>328.89</v>
      </c>
    </row>
    <row r="333" spans="2:5" x14ac:dyDescent="0.2">
      <c r="B333" t="s">
        <v>7</v>
      </c>
      <c r="E333" s="8">
        <v>394.41</v>
      </c>
    </row>
    <row r="334" spans="2:5" ht="15" x14ac:dyDescent="0.25">
      <c r="B334" s="9"/>
      <c r="E334" s="28">
        <f>SUM(E329:E333)</f>
        <v>2148.4399999999996</v>
      </c>
    </row>
    <row r="336" spans="2:5" x14ac:dyDescent="0.2">
      <c r="B336" s="15" t="s">
        <v>12</v>
      </c>
    </row>
    <row r="337" spans="2:9" x14ac:dyDescent="0.2">
      <c r="B337" t="s">
        <v>13</v>
      </c>
      <c r="E337" s="8">
        <v>92.14</v>
      </c>
    </row>
    <row r="338" spans="2:9" x14ac:dyDescent="0.2">
      <c r="B338" t="s">
        <v>14</v>
      </c>
      <c r="E338" s="8">
        <v>131.66</v>
      </c>
    </row>
    <row r="339" spans="2:9" x14ac:dyDescent="0.2">
      <c r="B339" t="s">
        <v>15</v>
      </c>
      <c r="E339" s="8">
        <v>2.16</v>
      </c>
    </row>
    <row r="340" spans="2:9" ht="13.5" thickBot="1" x14ac:dyDescent="0.25"/>
    <row r="341" spans="2:9" ht="16.5" thickTop="1" thickBot="1" x14ac:dyDescent="0.3">
      <c r="B341" s="5" t="s">
        <v>16</v>
      </c>
      <c r="E341" s="16">
        <f>12*E324+2*E334</f>
        <v>40915.959999999992</v>
      </c>
    </row>
    <row r="342" spans="2:9" ht="23.25" thickTop="1" x14ac:dyDescent="0.2">
      <c r="B342" s="17" t="s">
        <v>17</v>
      </c>
    </row>
    <row r="344" spans="2:9" x14ac:dyDescent="0.2">
      <c r="B344" s="18"/>
      <c r="C344" s="18"/>
      <c r="D344" s="18"/>
      <c r="E344" s="18"/>
      <c r="F344" s="18"/>
      <c r="G344" s="18"/>
      <c r="H344" s="18"/>
      <c r="I344" s="18"/>
    </row>
    <row r="346" spans="2:9" ht="20.25" x14ac:dyDescent="0.3">
      <c r="B346" s="1" t="s">
        <v>18</v>
      </c>
    </row>
    <row r="348" spans="2:9" x14ac:dyDescent="0.2">
      <c r="B348" s="2" t="s">
        <v>0</v>
      </c>
      <c r="C348" s="19">
        <v>5</v>
      </c>
    </row>
    <row r="349" spans="2:9" x14ac:dyDescent="0.2">
      <c r="B349" s="2"/>
      <c r="C349" s="4"/>
    </row>
    <row r="350" spans="2:9" x14ac:dyDescent="0.2">
      <c r="B350" s="5" t="s">
        <v>19</v>
      </c>
      <c r="C350" s="6">
        <v>42.65</v>
      </c>
    </row>
    <row r="351" spans="2:9" x14ac:dyDescent="0.2">
      <c r="B351" s="2"/>
    </row>
    <row r="352" spans="2:9" x14ac:dyDescent="0.2">
      <c r="B352" s="20" t="s">
        <v>2</v>
      </c>
      <c r="C352" s="13"/>
      <c r="D352" s="13"/>
      <c r="E352" s="21" t="s">
        <v>18</v>
      </c>
      <c r="F352" s="22"/>
      <c r="G352" s="13"/>
      <c r="H352" s="22"/>
      <c r="I352" s="22"/>
    </row>
    <row r="353" spans="2:9" x14ac:dyDescent="0.2">
      <c r="B353" t="s">
        <v>3</v>
      </c>
      <c r="E353" s="8">
        <v>1109.05</v>
      </c>
      <c r="F353" s="8"/>
      <c r="G353" s="24"/>
      <c r="H353" s="25"/>
      <c r="I353" s="26"/>
    </row>
    <row r="354" spans="2:9" x14ac:dyDescent="0.2">
      <c r="B354" t="s">
        <v>4</v>
      </c>
      <c r="E354" s="8">
        <f>C348*C350</f>
        <v>213.25</v>
      </c>
      <c r="F354" s="8"/>
      <c r="G354" s="24"/>
      <c r="H354" s="25"/>
      <c r="I354" s="26"/>
    </row>
    <row r="355" spans="2:9" x14ac:dyDescent="0.2">
      <c r="B355" t="s">
        <v>5</v>
      </c>
      <c r="E355" s="8">
        <v>582.91999999999996</v>
      </c>
      <c r="F355" s="8"/>
      <c r="G355" s="24"/>
      <c r="H355" s="25"/>
      <c r="I355" s="26"/>
    </row>
    <row r="356" spans="2:9" x14ac:dyDescent="0.2">
      <c r="B356" t="s">
        <v>6</v>
      </c>
      <c r="E356" s="8">
        <v>328.89</v>
      </c>
      <c r="F356" s="8"/>
      <c r="G356" s="24"/>
      <c r="H356" s="25"/>
      <c r="I356" s="26"/>
    </row>
    <row r="357" spans="2:9" x14ac:dyDescent="0.2">
      <c r="B357" t="s">
        <v>7</v>
      </c>
      <c r="E357" s="8">
        <v>394.41</v>
      </c>
      <c r="F357" s="8"/>
      <c r="G357" s="24"/>
      <c r="H357" s="25"/>
      <c r="I357" s="26"/>
    </row>
    <row r="358" spans="2:9" x14ac:dyDescent="0.2">
      <c r="B358" t="s">
        <v>8</v>
      </c>
      <c r="E358" s="8">
        <v>21.6</v>
      </c>
      <c r="F358" s="8"/>
      <c r="G358" s="24"/>
      <c r="H358" s="25"/>
      <c r="I358" s="26"/>
    </row>
    <row r="359" spans="2:9" x14ac:dyDescent="0.2">
      <c r="B359" t="s">
        <v>9</v>
      </c>
      <c r="E359" s="8">
        <v>358.82</v>
      </c>
      <c r="F359" s="8"/>
      <c r="G359" s="24"/>
      <c r="H359" s="25"/>
      <c r="I359" s="26"/>
    </row>
    <row r="360" spans="2:9" ht="15" x14ac:dyDescent="0.25">
      <c r="B360" s="9"/>
      <c r="C360" s="9"/>
      <c r="D360" s="9"/>
      <c r="E360" s="28">
        <f>SUM(E353:E359)</f>
        <v>3008.9399999999996</v>
      </c>
      <c r="F360" s="28"/>
      <c r="G360" s="29"/>
      <c r="H360" s="30"/>
      <c r="I360" s="30"/>
    </row>
    <row r="362" spans="2:9" x14ac:dyDescent="0.2">
      <c r="B362" s="5" t="s">
        <v>20</v>
      </c>
      <c r="C362" s="6">
        <v>26.31</v>
      </c>
      <c r="D362" s="5"/>
      <c r="E362" s="5" t="s">
        <v>21</v>
      </c>
      <c r="F362" s="6">
        <v>684.36</v>
      </c>
    </row>
    <row r="364" spans="2:9" x14ac:dyDescent="0.2">
      <c r="B364" s="31" t="s">
        <v>10</v>
      </c>
      <c r="D364" s="13"/>
      <c r="E364" s="32" t="s">
        <v>57</v>
      </c>
      <c r="F364" s="22" t="s">
        <v>23</v>
      </c>
      <c r="G364" s="22"/>
      <c r="H364" s="22"/>
      <c r="I364" s="22"/>
    </row>
    <row r="365" spans="2:9" x14ac:dyDescent="0.2">
      <c r="B365" t="s">
        <v>3</v>
      </c>
      <c r="E365" s="8">
        <v>684.36</v>
      </c>
      <c r="F365" s="33">
        <v>0</v>
      </c>
      <c r="H365" s="25"/>
      <c r="I365" s="26"/>
    </row>
    <row r="366" spans="2:9" x14ac:dyDescent="0.2">
      <c r="B366" t="s">
        <v>4</v>
      </c>
      <c r="E366" s="8">
        <f>C348*C362</f>
        <v>131.54999999999998</v>
      </c>
      <c r="F366" s="33">
        <v>0</v>
      </c>
      <c r="H366" s="25"/>
      <c r="I366" s="26"/>
    </row>
    <row r="367" spans="2:9" x14ac:dyDescent="0.2">
      <c r="B367" t="s">
        <v>5</v>
      </c>
      <c r="E367" s="8">
        <v>582.91999999999996</v>
      </c>
      <c r="F367" s="33">
        <v>0</v>
      </c>
      <c r="H367" s="25"/>
      <c r="I367" s="26"/>
    </row>
    <row r="368" spans="2:9" x14ac:dyDescent="0.2">
      <c r="B368" t="s">
        <v>6</v>
      </c>
      <c r="E368" s="8">
        <v>328.89</v>
      </c>
      <c r="F368" s="33">
        <v>0</v>
      </c>
      <c r="H368" s="25"/>
      <c r="I368" s="26"/>
    </row>
    <row r="369" spans="2:11" x14ac:dyDescent="0.2">
      <c r="B369" t="s">
        <v>7</v>
      </c>
      <c r="E369" s="8">
        <v>394.41</v>
      </c>
      <c r="F369" s="33">
        <v>0</v>
      </c>
      <c r="H369" s="25"/>
      <c r="I369" s="26"/>
    </row>
    <row r="370" spans="2:11" ht="15" x14ac:dyDescent="0.25">
      <c r="B370" s="9"/>
      <c r="C370" s="9"/>
      <c r="D370" s="9"/>
      <c r="E370" s="28">
        <f>SUM(E365:E369)</f>
        <v>2122.1299999999997</v>
      </c>
      <c r="F370" s="34">
        <f>SUM(F365:F369)</f>
        <v>0</v>
      </c>
      <c r="G370" s="9"/>
      <c r="H370" s="25"/>
      <c r="I370" s="30"/>
    </row>
    <row r="372" spans="2:11" x14ac:dyDescent="0.2">
      <c r="B372" s="15" t="s">
        <v>12</v>
      </c>
      <c r="D372" s="13"/>
      <c r="E372" s="32" t="s">
        <v>18</v>
      </c>
      <c r="F372" s="22"/>
      <c r="G372" s="22"/>
      <c r="H372" s="22"/>
      <c r="I372" s="22"/>
    </row>
    <row r="373" spans="2:11" x14ac:dyDescent="0.2">
      <c r="B373" t="s">
        <v>13</v>
      </c>
      <c r="E373" s="8">
        <v>92.14</v>
      </c>
      <c r="F373" s="8"/>
      <c r="G373" s="36"/>
      <c r="H373" s="25"/>
      <c r="I373" s="26"/>
    </row>
    <row r="374" spans="2:11" x14ac:dyDescent="0.2">
      <c r="B374" t="s">
        <v>14</v>
      </c>
      <c r="E374" s="8">
        <v>131.66</v>
      </c>
      <c r="F374" s="8"/>
      <c r="G374" s="36"/>
      <c r="H374" s="25"/>
      <c r="I374" s="26"/>
    </row>
    <row r="375" spans="2:11" x14ac:dyDescent="0.2">
      <c r="B375" t="s">
        <v>15</v>
      </c>
      <c r="E375" s="8">
        <v>2.16</v>
      </c>
      <c r="F375" s="8"/>
      <c r="G375" s="36"/>
      <c r="H375" s="25"/>
      <c r="I375" s="26"/>
    </row>
    <row r="376" spans="2:11" ht="13.5" thickBot="1" x14ac:dyDescent="0.25"/>
    <row r="377" spans="2:11" ht="16.5" thickTop="1" thickBot="1" x14ac:dyDescent="0.3">
      <c r="B377" s="5" t="s">
        <v>24</v>
      </c>
      <c r="E377" s="16">
        <f>12*E360+2*E370</f>
        <v>40351.54</v>
      </c>
    </row>
    <row r="378" spans="2:11" ht="24" thickTop="1" thickBot="1" x14ac:dyDescent="0.25">
      <c r="B378" s="37" t="s">
        <v>17</v>
      </c>
      <c r="E378" s="38"/>
    </row>
    <row r="379" spans="2:11" ht="13.5" thickTop="1" x14ac:dyDescent="0.2">
      <c r="E379" s="38"/>
      <c r="F379" s="39" t="s">
        <v>25</v>
      </c>
      <c r="G379" s="40">
        <f>E382/E377</f>
        <v>0.94740894647391394</v>
      </c>
      <c r="H379" s="41" t="s">
        <v>26</v>
      </c>
    </row>
    <row r="380" spans="2:11" ht="15.75" thickBot="1" x14ac:dyDescent="0.3">
      <c r="E380" s="38"/>
      <c r="F380" s="71">
        <f>E377-E382</f>
        <v>2122.1300000000047</v>
      </c>
      <c r="G380" s="43"/>
      <c r="H380" s="73">
        <f>1-G379</f>
        <v>5.2591053526086062E-2</v>
      </c>
    </row>
    <row r="381" spans="2:11" ht="14.25" thickTop="1" thickBot="1" x14ac:dyDescent="0.25">
      <c r="E381" s="38"/>
    </row>
    <row r="382" spans="2:11" ht="16.5" thickTop="1" thickBot="1" x14ac:dyDescent="0.3">
      <c r="B382" s="11" t="s">
        <v>27</v>
      </c>
      <c r="C382" s="11"/>
      <c r="D382" s="11"/>
      <c r="E382" s="45">
        <f>12*E360+E370</f>
        <v>38229.409999999996</v>
      </c>
      <c r="K382" s="36"/>
    </row>
    <row r="383" spans="2:11" ht="23.25" thickTop="1" x14ac:dyDescent="0.2">
      <c r="B383" s="37" t="s">
        <v>17</v>
      </c>
    </row>
    <row r="384" spans="2:11" x14ac:dyDescent="0.2">
      <c r="G384">
        <f>E385/C385</f>
        <v>0.88424835004231961</v>
      </c>
      <c r="K384" s="46"/>
    </row>
    <row r="385" spans="2:11" hidden="1" x14ac:dyDescent="0.2">
      <c r="C385" s="26">
        <f>E377/1568</f>
        <v>25.734400510204082</v>
      </c>
      <c r="D385" s="26">
        <f>E377/1680</f>
        <v>24.018773809523811</v>
      </c>
      <c r="E385" s="26">
        <f>E382/1680</f>
        <v>22.755601190476188</v>
      </c>
      <c r="F385">
        <f>E382/E475</f>
        <v>0.88335818081324713</v>
      </c>
      <c r="G385">
        <f>D385/C385</f>
        <v>0.93333333333333335</v>
      </c>
      <c r="K385" s="46"/>
    </row>
    <row r="386" spans="2:11" ht="13.5" thickBot="1" x14ac:dyDescent="0.25">
      <c r="C386" s="26"/>
      <c r="D386" s="26"/>
      <c r="E386" s="26"/>
      <c r="K386" s="46"/>
    </row>
    <row r="387" spans="2:11" ht="15.75" thickTop="1" x14ac:dyDescent="0.25">
      <c r="B387" s="47" t="s">
        <v>28</v>
      </c>
      <c r="C387" s="48" t="s">
        <v>29</v>
      </c>
      <c r="D387" s="49" t="s">
        <v>30</v>
      </c>
      <c r="E387" s="50"/>
      <c r="F387" s="50"/>
      <c r="G387" s="51"/>
      <c r="H387" s="52">
        <f>1-G385</f>
        <v>6.6666666666666652E-2</v>
      </c>
      <c r="K387" s="46"/>
    </row>
    <row r="388" spans="2:11" ht="15" x14ac:dyDescent="0.25">
      <c r="B388" s="47" t="s">
        <v>31</v>
      </c>
      <c r="C388" s="53"/>
      <c r="D388" s="54"/>
      <c r="E388" s="54"/>
      <c r="F388" s="54"/>
      <c r="G388" s="54"/>
      <c r="H388" s="55"/>
      <c r="K388" s="46"/>
    </row>
    <row r="389" spans="2:11" ht="15.75" thickBot="1" x14ac:dyDescent="0.3">
      <c r="B389" s="47" t="s">
        <v>32</v>
      </c>
      <c r="C389" s="56" t="s">
        <v>33</v>
      </c>
      <c r="D389" s="57" t="s">
        <v>34</v>
      </c>
      <c r="E389" s="58"/>
      <c r="F389" s="58"/>
      <c r="G389" s="59"/>
      <c r="H389" s="60">
        <f>1-G384</f>
        <v>0.11575164995768039</v>
      </c>
      <c r="K389" s="46"/>
    </row>
    <row r="390" spans="2:11" ht="13.5" thickTop="1" x14ac:dyDescent="0.2"/>
    <row r="391" spans="2:11" ht="13.5" thickBot="1" x14ac:dyDescent="0.25"/>
    <row r="392" spans="2:11" s="65" customFormat="1" ht="21" thickTop="1" thickBot="1" x14ac:dyDescent="0.35">
      <c r="B392" s="61" t="s">
        <v>35</v>
      </c>
      <c r="C392" s="62"/>
      <c r="D392" s="62"/>
      <c r="E392" s="62"/>
      <c r="F392" s="63">
        <f>E475-E382</f>
        <v>5047.9500000000116</v>
      </c>
      <c r="G392" s="62"/>
      <c r="H392" s="64">
        <f>1-F385</f>
        <v>0.11664181918675287</v>
      </c>
    </row>
    <row r="393" spans="2:11" ht="13.5" thickTop="1" x14ac:dyDescent="0.2"/>
    <row r="394" spans="2:11" x14ac:dyDescent="0.2">
      <c r="B394" s="18"/>
      <c r="C394" s="18"/>
      <c r="D394" s="18"/>
      <c r="E394" s="18"/>
      <c r="F394" s="18"/>
      <c r="G394" s="18"/>
      <c r="H394" s="18"/>
      <c r="I394" s="18"/>
    </row>
    <row r="396" spans="2:11" ht="22.5" customHeight="1" x14ac:dyDescent="0.3">
      <c r="B396" s="1" t="s">
        <v>36</v>
      </c>
    </row>
    <row r="398" spans="2:11" x14ac:dyDescent="0.2">
      <c r="B398" s="2" t="s">
        <v>0</v>
      </c>
      <c r="C398" s="3">
        <v>5</v>
      </c>
    </row>
    <row r="399" spans="2:11" x14ac:dyDescent="0.2">
      <c r="B399" s="2"/>
      <c r="C399" s="4"/>
    </row>
    <row r="400" spans="2:11" x14ac:dyDescent="0.2">
      <c r="B400" s="5" t="s">
        <v>1</v>
      </c>
      <c r="C400" s="6">
        <v>42.65</v>
      </c>
    </row>
    <row r="401" spans="2:5" x14ac:dyDescent="0.2">
      <c r="B401" s="2"/>
    </row>
    <row r="402" spans="2:5" x14ac:dyDescent="0.2">
      <c r="B402" s="7" t="s">
        <v>2</v>
      </c>
    </row>
    <row r="403" spans="2:5" x14ac:dyDescent="0.2">
      <c r="B403" t="s">
        <v>3</v>
      </c>
      <c r="E403" s="8">
        <v>1109.05</v>
      </c>
    </row>
    <row r="404" spans="2:5" x14ac:dyDescent="0.2">
      <c r="B404" t="s">
        <v>4</v>
      </c>
      <c r="E404" s="8">
        <f>C398*C400</f>
        <v>213.25</v>
      </c>
    </row>
    <row r="405" spans="2:5" x14ac:dyDescent="0.2">
      <c r="B405" t="s">
        <v>5</v>
      </c>
      <c r="E405" s="8">
        <v>582.91999999999996</v>
      </c>
    </row>
    <row r="406" spans="2:5" x14ac:dyDescent="0.2">
      <c r="B406" t="s">
        <v>6</v>
      </c>
      <c r="E406" s="8">
        <v>328.89</v>
      </c>
    </row>
    <row r="407" spans="2:5" x14ac:dyDescent="0.2">
      <c r="B407" t="s">
        <v>7</v>
      </c>
      <c r="E407" s="8">
        <v>394.41</v>
      </c>
    </row>
    <row r="408" spans="2:5" x14ac:dyDescent="0.2">
      <c r="B408" t="s">
        <v>8</v>
      </c>
      <c r="E408" s="8">
        <v>21.6</v>
      </c>
    </row>
    <row r="409" spans="2:5" x14ac:dyDescent="0.2">
      <c r="B409" t="s">
        <v>9</v>
      </c>
      <c r="E409" s="8">
        <v>358.82</v>
      </c>
    </row>
    <row r="410" spans="2:5" ht="15" x14ac:dyDescent="0.25">
      <c r="B410" s="9"/>
      <c r="E410" s="96">
        <f>SUM(E403:E409)</f>
        <v>3008.9399999999996</v>
      </c>
    </row>
    <row r="412" spans="2:5" x14ac:dyDescent="0.2">
      <c r="B412" s="7" t="s">
        <v>10</v>
      </c>
    </row>
    <row r="413" spans="2:5" x14ac:dyDescent="0.2">
      <c r="B413" s="11" t="s">
        <v>56</v>
      </c>
      <c r="C413" s="12">
        <v>26.31</v>
      </c>
    </row>
    <row r="415" spans="2:5" x14ac:dyDescent="0.2">
      <c r="B415" t="s">
        <v>3</v>
      </c>
      <c r="E415" s="8">
        <v>684.36</v>
      </c>
    </row>
    <row r="416" spans="2:5" x14ac:dyDescent="0.2">
      <c r="B416" t="s">
        <v>4</v>
      </c>
      <c r="E416" s="8">
        <f>C398*C413</f>
        <v>131.54999999999998</v>
      </c>
    </row>
    <row r="417" spans="2:5" x14ac:dyDescent="0.2">
      <c r="B417" t="s">
        <v>5</v>
      </c>
      <c r="E417" s="8">
        <v>582.91999999999996</v>
      </c>
    </row>
    <row r="418" spans="2:5" x14ac:dyDescent="0.2">
      <c r="B418" t="s">
        <v>6</v>
      </c>
      <c r="E418" s="8">
        <v>328.89</v>
      </c>
    </row>
    <row r="419" spans="2:5" x14ac:dyDescent="0.2">
      <c r="B419" t="s">
        <v>7</v>
      </c>
      <c r="E419" s="8">
        <v>394.41</v>
      </c>
    </row>
    <row r="420" spans="2:5" ht="15" x14ac:dyDescent="0.25">
      <c r="B420" s="9"/>
      <c r="E420" s="28">
        <f>SUM(E415:E419)</f>
        <v>2122.1299999999997</v>
      </c>
    </row>
    <row r="422" spans="2:5" x14ac:dyDescent="0.2">
      <c r="B422" s="15" t="s">
        <v>12</v>
      </c>
    </row>
    <row r="423" spans="2:5" x14ac:dyDescent="0.2">
      <c r="B423" t="s">
        <v>13</v>
      </c>
      <c r="E423" s="8">
        <v>92.14</v>
      </c>
    </row>
    <row r="424" spans="2:5" x14ac:dyDescent="0.2">
      <c r="B424" t="s">
        <v>14</v>
      </c>
      <c r="E424" s="8">
        <v>131.66</v>
      </c>
    </row>
    <row r="425" spans="2:5" x14ac:dyDescent="0.2">
      <c r="B425" t="s">
        <v>15</v>
      </c>
      <c r="E425" s="8">
        <v>2.16</v>
      </c>
    </row>
    <row r="426" spans="2:5" ht="13.5" thickBot="1" x14ac:dyDescent="0.25"/>
    <row r="427" spans="2:5" ht="16.5" thickTop="1" thickBot="1" x14ac:dyDescent="0.3">
      <c r="B427" s="5" t="s">
        <v>37</v>
      </c>
      <c r="E427" s="16">
        <f>12*E410+2*E420</f>
        <v>40351.54</v>
      </c>
    </row>
    <row r="428" spans="2:5" ht="23.25" thickTop="1" x14ac:dyDescent="0.2">
      <c r="B428" s="17" t="s">
        <v>17</v>
      </c>
    </row>
    <row r="430" spans="2:5" ht="13.5" thickBot="1" x14ac:dyDescent="0.25"/>
    <row r="431" spans="2:5" ht="16.5" thickTop="1" thickBot="1" x14ac:dyDescent="0.3">
      <c r="B431" s="11" t="s">
        <v>38</v>
      </c>
      <c r="C431" s="11"/>
      <c r="E431" s="45">
        <f>E480-E427</f>
        <v>1251.6100000000006</v>
      </c>
    </row>
    <row r="432" spans="2:5" ht="48.75" customHeight="1" thickTop="1" x14ac:dyDescent="0.2">
      <c r="B432" s="37" t="s">
        <v>39</v>
      </c>
    </row>
    <row r="436" spans="2:9" x14ac:dyDescent="0.2">
      <c r="B436" s="18"/>
      <c r="C436" s="18"/>
      <c r="D436" s="18"/>
      <c r="E436" s="18"/>
      <c r="F436" s="18"/>
      <c r="G436" s="18"/>
      <c r="H436" s="18"/>
      <c r="I436" s="18"/>
    </row>
    <row r="438" spans="2:9" ht="22.5" customHeight="1" x14ac:dyDescent="0.3">
      <c r="B438" s="1" t="s">
        <v>40</v>
      </c>
    </row>
    <row r="440" spans="2:9" x14ac:dyDescent="0.2">
      <c r="B440" s="2" t="s">
        <v>0</v>
      </c>
      <c r="C440" s="19">
        <v>5</v>
      </c>
    </row>
    <row r="441" spans="2:9" x14ac:dyDescent="0.2">
      <c r="B441" s="2"/>
      <c r="C441" s="4"/>
    </row>
    <row r="442" spans="2:9" x14ac:dyDescent="0.2">
      <c r="B442" s="5" t="s">
        <v>41</v>
      </c>
      <c r="C442" s="6">
        <v>44.65</v>
      </c>
    </row>
    <row r="443" spans="2:9" x14ac:dyDescent="0.2">
      <c r="B443" s="2"/>
      <c r="C443" s="4"/>
    </row>
    <row r="444" spans="2:9" x14ac:dyDescent="0.2">
      <c r="B444" s="11" t="s">
        <v>42</v>
      </c>
      <c r="C444" s="12">
        <v>42.65</v>
      </c>
    </row>
    <row r="446" spans="2:9" s="13" customFormat="1" x14ac:dyDescent="0.2">
      <c r="E446" s="21" t="s">
        <v>43</v>
      </c>
      <c r="F446" s="22" t="s">
        <v>44</v>
      </c>
      <c r="H446" s="22" t="s">
        <v>45</v>
      </c>
      <c r="I446" s="22" t="s">
        <v>46</v>
      </c>
    </row>
    <row r="447" spans="2:9" x14ac:dyDescent="0.2">
      <c r="B447" t="s">
        <v>3</v>
      </c>
      <c r="E447" s="8">
        <v>1161.3</v>
      </c>
      <c r="F447" s="8">
        <v>1109.05</v>
      </c>
      <c r="G447" s="24">
        <f t="shared" ref="G447:G453" si="0">F447/E447</f>
        <v>0.95500731938344963</v>
      </c>
      <c r="H447" s="25">
        <f t="shared" ref="H447:H453" si="1">1-G447</f>
        <v>4.4992680616550373E-2</v>
      </c>
      <c r="I447" s="26">
        <f t="shared" ref="I447:I454" si="2">E447-F447</f>
        <v>52.25</v>
      </c>
    </row>
    <row r="448" spans="2:9" x14ac:dyDescent="0.2">
      <c r="B448" t="s">
        <v>4</v>
      </c>
      <c r="E448" s="8">
        <f>C442*C440</f>
        <v>223.25</v>
      </c>
      <c r="F448" s="8">
        <f>C440*C444</f>
        <v>213.25</v>
      </c>
      <c r="G448" s="24">
        <f t="shared" si="0"/>
        <v>0.95520716685330342</v>
      </c>
      <c r="H448" s="25">
        <f t="shared" si="1"/>
        <v>4.4792833146696576E-2</v>
      </c>
      <c r="I448" s="26">
        <f t="shared" si="2"/>
        <v>10</v>
      </c>
    </row>
    <row r="449" spans="2:9" x14ac:dyDescent="0.2">
      <c r="B449" t="s">
        <v>5</v>
      </c>
      <c r="E449" s="8">
        <v>613.6</v>
      </c>
      <c r="F449" s="8">
        <v>582.91999999999996</v>
      </c>
      <c r="G449" s="24">
        <f t="shared" si="0"/>
        <v>0.94999999999999984</v>
      </c>
      <c r="H449" s="25">
        <f t="shared" si="1"/>
        <v>5.0000000000000155E-2</v>
      </c>
      <c r="I449" s="26">
        <f t="shared" si="2"/>
        <v>30.680000000000064</v>
      </c>
    </row>
    <row r="450" spans="2:9" x14ac:dyDescent="0.2">
      <c r="B450" t="s">
        <v>6</v>
      </c>
      <c r="E450" s="8">
        <v>342.59</v>
      </c>
      <c r="F450" s="8">
        <v>328.89</v>
      </c>
      <c r="G450" s="24">
        <f t="shared" si="0"/>
        <v>0.96001050818762956</v>
      </c>
      <c r="H450" s="25">
        <f t="shared" si="1"/>
        <v>3.9989491812370437E-2</v>
      </c>
      <c r="I450" s="26">
        <f t="shared" si="2"/>
        <v>13.699999999999989</v>
      </c>
    </row>
    <row r="451" spans="2:9" x14ac:dyDescent="0.2">
      <c r="B451" t="s">
        <v>7</v>
      </c>
      <c r="E451" s="8">
        <v>410.84</v>
      </c>
      <c r="F451" s="8">
        <v>394.41</v>
      </c>
      <c r="G451" s="24">
        <f t="shared" si="0"/>
        <v>0.96000876253529366</v>
      </c>
      <c r="H451" s="25">
        <f t="shared" si="1"/>
        <v>3.9991237464706342E-2</v>
      </c>
      <c r="I451" s="26">
        <f t="shared" si="2"/>
        <v>16.42999999999995</v>
      </c>
    </row>
    <row r="452" spans="2:9" x14ac:dyDescent="0.2">
      <c r="B452" t="s">
        <v>8</v>
      </c>
      <c r="E452" s="8">
        <v>22.5</v>
      </c>
      <c r="F452" s="8">
        <v>21.6</v>
      </c>
      <c r="G452" s="24">
        <f t="shared" si="0"/>
        <v>0.96000000000000008</v>
      </c>
      <c r="H452" s="25">
        <f t="shared" si="1"/>
        <v>3.9999999999999925E-2</v>
      </c>
      <c r="I452" s="26">
        <f t="shared" si="2"/>
        <v>0.89999999999999858</v>
      </c>
    </row>
    <row r="453" spans="2:9" x14ac:dyDescent="0.2">
      <c r="B453" t="s">
        <v>9</v>
      </c>
      <c r="E453" s="8">
        <v>373.77</v>
      </c>
      <c r="F453" s="8">
        <v>358.82</v>
      </c>
      <c r="G453" s="24">
        <f t="shared" si="0"/>
        <v>0.96000214035369347</v>
      </c>
      <c r="H453" s="25">
        <f t="shared" si="1"/>
        <v>3.9997859646306533E-2</v>
      </c>
      <c r="I453" s="26">
        <f t="shared" si="2"/>
        <v>14.949999999999989</v>
      </c>
    </row>
    <row r="454" spans="2:9" s="9" customFormat="1" ht="15" x14ac:dyDescent="0.25">
      <c r="E454" s="28">
        <f>SUM(E447:E453)</f>
        <v>3147.8500000000004</v>
      </c>
      <c r="F454" s="28">
        <f>SUM(F447:F453)</f>
        <v>3008.9399999999996</v>
      </c>
      <c r="G454" s="29"/>
      <c r="H454" s="30"/>
      <c r="I454" s="30">
        <f t="shared" si="2"/>
        <v>138.91000000000076</v>
      </c>
    </row>
    <row r="455" spans="2:9" s="9" customFormat="1" ht="15" x14ac:dyDescent="0.25">
      <c r="E455" s="28"/>
      <c r="F455" s="28"/>
      <c r="G455" s="67"/>
      <c r="H455" s="30"/>
      <c r="I455" s="30"/>
    </row>
    <row r="456" spans="2:9" x14ac:dyDescent="0.2">
      <c r="E456" s="66"/>
      <c r="F456" s="66"/>
      <c r="H456" s="68"/>
    </row>
    <row r="457" spans="2:9" x14ac:dyDescent="0.2">
      <c r="B457" s="5" t="s">
        <v>47</v>
      </c>
      <c r="C457" s="6">
        <v>44.65</v>
      </c>
      <c r="D457" s="5"/>
      <c r="E457" s="5" t="s">
        <v>48</v>
      </c>
      <c r="F457" s="6">
        <v>1161.3</v>
      </c>
    </row>
    <row r="458" spans="2:9" x14ac:dyDescent="0.2">
      <c r="C458" s="4"/>
      <c r="F458" s="4"/>
    </row>
    <row r="459" spans="2:9" x14ac:dyDescent="0.2">
      <c r="B459" s="11" t="s">
        <v>49</v>
      </c>
      <c r="C459" s="12">
        <v>23.98</v>
      </c>
      <c r="D459" s="11"/>
      <c r="E459" s="11" t="s">
        <v>50</v>
      </c>
      <c r="F459" s="12">
        <v>623.62</v>
      </c>
    </row>
    <row r="461" spans="2:9" s="13" customFormat="1" x14ac:dyDescent="0.2">
      <c r="E461" s="32" t="s">
        <v>51</v>
      </c>
      <c r="F461" s="22" t="s">
        <v>52</v>
      </c>
      <c r="G461" s="22"/>
      <c r="H461" s="22" t="s">
        <v>45</v>
      </c>
      <c r="I461" s="22" t="s">
        <v>46</v>
      </c>
    </row>
    <row r="462" spans="2:9" x14ac:dyDescent="0.2">
      <c r="B462" t="s">
        <v>3</v>
      </c>
      <c r="E462" s="8">
        <v>1161.3</v>
      </c>
      <c r="F462" s="8">
        <v>623.62</v>
      </c>
      <c r="G462">
        <f>F462/E462</f>
        <v>0.53700163609747698</v>
      </c>
      <c r="H462" s="25">
        <f>1-G462</f>
        <v>0.46299836390252302</v>
      </c>
      <c r="I462" s="26">
        <f t="shared" ref="I462:I467" si="3">E462-F462</f>
        <v>537.67999999999995</v>
      </c>
    </row>
    <row r="463" spans="2:9" x14ac:dyDescent="0.2">
      <c r="B463" t="s">
        <v>4</v>
      </c>
      <c r="E463" s="8">
        <f>C440*C457</f>
        <v>223.25</v>
      </c>
      <c r="F463" s="8">
        <f>C440*C459</f>
        <v>119.9</v>
      </c>
      <c r="G463">
        <f>F463/E463</f>
        <v>0.53706606942889146</v>
      </c>
      <c r="H463" s="25">
        <f>1-G463</f>
        <v>0.46293393057110854</v>
      </c>
      <c r="I463" s="26">
        <f t="shared" si="3"/>
        <v>103.35</v>
      </c>
    </row>
    <row r="464" spans="2:9" x14ac:dyDescent="0.2">
      <c r="B464" t="s">
        <v>5</v>
      </c>
      <c r="E464" s="8">
        <v>613.6</v>
      </c>
      <c r="F464" s="8">
        <v>582.91999999999996</v>
      </c>
      <c r="G464">
        <f>F464/E464</f>
        <v>0.94999999999999984</v>
      </c>
      <c r="H464" s="25">
        <f>1-G464</f>
        <v>5.0000000000000155E-2</v>
      </c>
      <c r="I464" s="26">
        <f t="shared" si="3"/>
        <v>30.680000000000064</v>
      </c>
    </row>
    <row r="465" spans="2:9" x14ac:dyDescent="0.2">
      <c r="B465" t="s">
        <v>6</v>
      </c>
      <c r="E465" s="8">
        <v>342.59</v>
      </c>
      <c r="F465" s="8">
        <v>328.89</v>
      </c>
      <c r="G465">
        <f>F465/E465</f>
        <v>0.96001050818762956</v>
      </c>
      <c r="H465" s="25">
        <f>1-G465</f>
        <v>3.9989491812370437E-2</v>
      </c>
      <c r="I465" s="26">
        <f t="shared" si="3"/>
        <v>13.699999999999989</v>
      </c>
    </row>
    <row r="466" spans="2:9" x14ac:dyDescent="0.2">
      <c r="B466" t="s">
        <v>7</v>
      </c>
      <c r="E466" s="8">
        <v>410.84</v>
      </c>
      <c r="F466" s="8">
        <v>394.41</v>
      </c>
      <c r="G466">
        <f>F466/E466</f>
        <v>0.96000876253529366</v>
      </c>
      <c r="H466" s="25">
        <f>1-G466</f>
        <v>3.9991237464706342E-2</v>
      </c>
      <c r="I466" s="26">
        <f t="shared" si="3"/>
        <v>16.42999999999995</v>
      </c>
    </row>
    <row r="467" spans="2:9" s="9" customFormat="1" ht="15" x14ac:dyDescent="0.25">
      <c r="E467" s="28">
        <f>SUM(E462:E466)</f>
        <v>2751.5800000000004</v>
      </c>
      <c r="F467" s="28">
        <f>SUM(F462:F466)</f>
        <v>2049.7399999999998</v>
      </c>
      <c r="H467" s="25"/>
      <c r="I467" s="30">
        <f t="shared" si="3"/>
        <v>701.8400000000006</v>
      </c>
    </row>
    <row r="469" spans="2:9" s="13" customFormat="1" x14ac:dyDescent="0.2">
      <c r="B469" s="15" t="s">
        <v>12</v>
      </c>
      <c r="E469" s="32" t="s">
        <v>43</v>
      </c>
      <c r="F469" s="22" t="s">
        <v>53</v>
      </c>
      <c r="G469" s="22"/>
      <c r="H469" s="22" t="s">
        <v>45</v>
      </c>
      <c r="I469" s="22" t="s">
        <v>46</v>
      </c>
    </row>
    <row r="470" spans="2:9" x14ac:dyDescent="0.2">
      <c r="B470" t="s">
        <v>13</v>
      </c>
      <c r="E470" s="8">
        <v>95.97</v>
      </c>
      <c r="F470" s="8">
        <v>92.14</v>
      </c>
      <c r="G470" s="36">
        <f>F470/E470</f>
        <v>0.96009169532145466</v>
      </c>
      <c r="H470" s="25">
        <f>1-G470</f>
        <v>3.9908304678545337E-2</v>
      </c>
      <c r="I470" s="26">
        <f>E470-F470</f>
        <v>3.8299999999999983</v>
      </c>
    </row>
    <row r="471" spans="2:9" x14ac:dyDescent="0.2">
      <c r="B471" t="s">
        <v>14</v>
      </c>
      <c r="E471" s="8">
        <v>137.13999999999999</v>
      </c>
      <c r="F471" s="8">
        <v>131.66</v>
      </c>
      <c r="G471" s="36">
        <f>F471/E471</f>
        <v>0.96004083418404562</v>
      </c>
      <c r="H471" s="25">
        <f>1-G471</f>
        <v>3.9959165815954378E-2</v>
      </c>
      <c r="I471" s="26">
        <f>E471-F471</f>
        <v>5.4799999999999898</v>
      </c>
    </row>
    <row r="472" spans="2:9" x14ac:dyDescent="0.2">
      <c r="B472" t="s">
        <v>15</v>
      </c>
      <c r="E472" s="8">
        <v>2.2599999999999998</v>
      </c>
      <c r="F472" s="8">
        <v>2.16</v>
      </c>
      <c r="G472" s="36">
        <f>F472/E472</f>
        <v>0.95575221238938068</v>
      </c>
      <c r="H472" s="25">
        <f>1-G472</f>
        <v>4.4247787610619316E-2</v>
      </c>
      <c r="I472" s="26">
        <f>E472-F472</f>
        <v>9.9999999999999645E-2</v>
      </c>
    </row>
    <row r="474" spans="2:9" ht="13.5" thickBot="1" x14ac:dyDescent="0.25"/>
    <row r="475" spans="2:9" ht="16.5" thickTop="1" thickBot="1" x14ac:dyDescent="0.3">
      <c r="B475" s="5" t="s">
        <v>54</v>
      </c>
      <c r="E475" s="16">
        <f>12*E454+2*E467</f>
        <v>43277.360000000008</v>
      </c>
    </row>
    <row r="476" spans="2:9" ht="24" thickTop="1" thickBot="1" x14ac:dyDescent="0.25">
      <c r="B476" s="37" t="s">
        <v>17</v>
      </c>
      <c r="E476" s="97"/>
    </row>
    <row r="477" spans="2:9" ht="13.5" thickTop="1" x14ac:dyDescent="0.2">
      <c r="E477" s="97"/>
      <c r="F477" s="39" t="s">
        <v>25</v>
      </c>
      <c r="G477" s="69">
        <f>E480/E475</f>
        <v>0.9613144147424888</v>
      </c>
      <c r="H477" s="77" t="s">
        <v>26</v>
      </c>
    </row>
    <row r="478" spans="2:9" ht="13.5" thickBot="1" x14ac:dyDescent="0.25">
      <c r="E478" s="97"/>
      <c r="F478" s="42">
        <f>E475-E480</f>
        <v>1674.2100000000064</v>
      </c>
      <c r="G478" s="72"/>
      <c r="H478" s="44">
        <f>1-G477</f>
        <v>3.8685585257511201E-2</v>
      </c>
    </row>
    <row r="479" spans="2:9" ht="14.25" thickTop="1" thickBot="1" x14ac:dyDescent="0.25">
      <c r="E479" s="97"/>
    </row>
    <row r="480" spans="2:9" ht="14.25" thickTop="1" thickBot="1" x14ac:dyDescent="0.25">
      <c r="B480" s="11" t="s">
        <v>55</v>
      </c>
      <c r="C480" s="11"/>
      <c r="D480" s="11"/>
      <c r="E480" s="75">
        <f>5*E454+7*F454+E467+F467</f>
        <v>41603.15</v>
      </c>
    </row>
    <row r="481" spans="2:6" ht="23.25" thickTop="1" x14ac:dyDescent="0.2">
      <c r="B481" s="37" t="s">
        <v>17</v>
      </c>
    </row>
    <row r="487" spans="2:6" ht="14.25" x14ac:dyDescent="0.2">
      <c r="F487" s="9"/>
    </row>
  </sheetData>
  <pageMargins left="0.78740157480314965" right="0.78740157480314965" top="0.51181102362204722" bottom="0.59055118110236227" header="0" footer="0"/>
  <pageSetup paperSize="9" scale="75" orientation="landscape" r:id="rId1"/>
  <headerFooter alignWithMargins="0"/>
  <rowBreaks count="2" manualBreakCount="2">
    <brk id="392" max="16383" man="1"/>
    <brk id="43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22 10</vt:lpstr>
      <vt:lpstr>22 13</vt:lpstr>
      <vt:lpstr>23</vt:lpstr>
      <vt:lpstr>24 12</vt:lpstr>
      <vt:lpstr>24 13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 Rodríguez Alvarez</dc:creator>
  <cp:lastModifiedBy>mardonma@gmail.com</cp:lastModifiedBy>
  <cp:lastPrinted>2018-10-04T15:55:39Z</cp:lastPrinted>
  <dcterms:created xsi:type="dcterms:W3CDTF">2016-01-16T16:57:17Z</dcterms:created>
  <dcterms:modified xsi:type="dcterms:W3CDTF">2022-07-22T10:28:01Z</dcterms:modified>
</cp:coreProperties>
</file>