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ndicatoPalencia\Desktop\SG USCAL\Retribuciones\"/>
    </mc:Choice>
  </mc:AlternateContent>
  <bookViews>
    <workbookView xWindow="0" yWindow="0" windowWidth="20490" windowHeight="7455" activeTab="4"/>
  </bookViews>
  <sheets>
    <sheet name="22 10" sheetId="1" r:id="rId1"/>
    <sheet name="22 13" sheetId="2" r:id="rId2"/>
    <sheet name="23" sheetId="3" r:id="rId3"/>
    <sheet name="24 12" sheetId="4" r:id="rId4"/>
    <sheet name="24 13" sheetId="5" r:id="rId5"/>
  </sheets>
  <definedNames>
    <definedName name="VACACIONES">#REF!</definedName>
  </definedNames>
  <calcPr calcId="152511"/>
</workbook>
</file>

<file path=xl/calcChain.xml><?xml version="1.0" encoding="utf-8"?>
<calcChain xmlns="http://schemas.openxmlformats.org/spreadsheetml/2006/main">
  <c r="E30" i="1" l="1"/>
  <c r="E26" i="1"/>
  <c r="E31" i="1" s="1"/>
  <c r="E19" i="1"/>
  <c r="E13" i="1"/>
  <c r="E20" i="1" s="1"/>
  <c r="E30" i="2"/>
  <c r="E26" i="2"/>
  <c r="E19" i="2"/>
  <c r="E13" i="2"/>
  <c r="E28" i="3"/>
  <c r="E25" i="3"/>
  <c r="E18" i="3"/>
  <c r="E13" i="3"/>
  <c r="E19" i="3" s="1"/>
  <c r="E30" i="4"/>
  <c r="E26" i="4"/>
  <c r="E31" i="4" s="1"/>
  <c r="E19" i="4"/>
  <c r="E13" i="4"/>
  <c r="E20" i="4" s="1"/>
  <c r="E30" i="5"/>
  <c r="E26" i="5"/>
  <c r="E31" i="5" s="1"/>
  <c r="E19" i="5"/>
  <c r="E13" i="5"/>
  <c r="E20" i="5" s="1"/>
  <c r="E29" i="3" l="1"/>
  <c r="E38" i="1"/>
  <c r="E31" i="2"/>
  <c r="E20" i="2"/>
  <c r="E36" i="3"/>
  <c r="E38" i="4"/>
  <c r="E38" i="5"/>
  <c r="E73" i="5"/>
  <c r="E69" i="5"/>
  <c r="E74" i="5" s="1"/>
  <c r="E62" i="5"/>
  <c r="E56" i="5"/>
  <c r="E63" i="5" s="1"/>
  <c r="E81" i="5" s="1"/>
  <c r="E74" i="4"/>
  <c r="E70" i="4"/>
  <c r="E75" i="4" s="1"/>
  <c r="E63" i="4"/>
  <c r="E57" i="4"/>
  <c r="E64" i="4" s="1"/>
  <c r="E69" i="3"/>
  <c r="E66" i="3"/>
  <c r="E59" i="3"/>
  <c r="E54" i="3"/>
  <c r="E60" i="3" s="1"/>
  <c r="E73" i="2"/>
  <c r="E69" i="2"/>
  <c r="E74" i="2" s="1"/>
  <c r="E62" i="2"/>
  <c r="E56" i="2"/>
  <c r="E63" i="2" s="1"/>
  <c r="E81" i="2" s="1"/>
  <c r="E73" i="1"/>
  <c r="E69" i="1"/>
  <c r="E74" i="1" s="1"/>
  <c r="E62" i="1"/>
  <c r="E56" i="1"/>
  <c r="E63" i="1" s="1"/>
  <c r="E70" i="3" l="1"/>
  <c r="E38" i="2"/>
  <c r="E82" i="4"/>
  <c r="E77" i="3"/>
  <c r="E81" i="1"/>
  <c r="E116" i="1"/>
  <c r="E112" i="1"/>
  <c r="E117" i="1" s="1"/>
  <c r="E105" i="1"/>
  <c r="E99" i="1"/>
  <c r="E106" i="1" s="1"/>
  <c r="E120" i="2"/>
  <c r="E116" i="2"/>
  <c r="E121" i="2" s="1"/>
  <c r="E109" i="2"/>
  <c r="E103" i="2"/>
  <c r="E110" i="2" s="1"/>
  <c r="E118" i="4"/>
  <c r="E111" i="3"/>
  <c r="E101" i="3"/>
  <c r="E108" i="3"/>
  <c r="E96" i="3"/>
  <c r="E114" i="5"/>
  <c r="E101" i="5"/>
  <c r="E118" i="5"/>
  <c r="E107" i="5"/>
  <c r="E107" i="4"/>
  <c r="E101" i="4"/>
  <c r="E102" i="3" l="1"/>
  <c r="E112" i="3"/>
  <c r="E119" i="3" s="1"/>
  <c r="E124" i="1"/>
  <c r="E128" i="2"/>
  <c r="E114" i="4"/>
  <c r="E119" i="4" s="1"/>
  <c r="E108" i="4"/>
  <c r="E108" i="5"/>
  <c r="E119" i="5"/>
  <c r="E126" i="4" l="1"/>
  <c r="E126" i="5"/>
  <c r="E144" i="3"/>
  <c r="E147" i="3" s="1"/>
  <c r="E155" i="4"/>
  <c r="E159" i="4" s="1"/>
  <c r="E143" i="4"/>
  <c r="E149" i="4" s="1"/>
  <c r="E169" i="3"/>
  <c r="E174" i="3" s="1"/>
  <c r="E180" i="3"/>
  <c r="E183" i="3" s="1"/>
  <c r="E181" i="2"/>
  <c r="E187" i="2" s="1"/>
  <c r="E193" i="2"/>
  <c r="E197" i="2" s="1"/>
  <c r="E155" i="2"/>
  <c r="E159" i="2"/>
  <c r="E143" i="2"/>
  <c r="E149" i="2" s="1"/>
  <c r="E137" i="1"/>
  <c r="E166" i="4" l="1"/>
  <c r="E204" i="2"/>
  <c r="E166" i="2"/>
  <c r="E190" i="3"/>
  <c r="E193" i="4"/>
  <c r="E197" i="4" s="1"/>
  <c r="E181" i="4"/>
  <c r="E187" i="4" s="1"/>
  <c r="E204" i="4" l="1"/>
  <c r="E155" i="5"/>
  <c r="E133" i="3"/>
  <c r="E138" i="3" s="1"/>
  <c r="E154" i="3" s="1"/>
  <c r="E149" i="1"/>
  <c r="E143" i="5"/>
  <c r="E153" i="1" l="1"/>
  <c r="E143" i="1"/>
  <c r="E159" i="5"/>
  <c r="E149" i="5"/>
  <c r="E160" i="1" l="1"/>
  <c r="E166" i="5"/>
  <c r="E181" i="5"/>
  <c r="E193" i="5" l="1"/>
  <c r="E197" i="5" s="1"/>
  <c r="E187" i="5"/>
  <c r="E187" i="1"/>
  <c r="E191" i="1" s="1"/>
  <c r="E175" i="1"/>
  <c r="E181" i="1" s="1"/>
  <c r="E198" i="1" l="1"/>
  <c r="E204" i="5"/>
  <c r="F230" i="5"/>
  <c r="F234" i="5" s="1"/>
  <c r="F218" i="5"/>
  <c r="F224" i="5" s="1"/>
  <c r="F232" i="4"/>
  <c r="F236" i="4" s="1"/>
  <c r="F220" i="4"/>
  <c r="F226" i="4" s="1"/>
  <c r="F215" i="3"/>
  <c r="F218" i="3" s="1"/>
  <c r="F204" i="3"/>
  <c r="F209" i="3" s="1"/>
  <c r="F230" i="2"/>
  <c r="F234" i="2" s="1"/>
  <c r="F218" i="2"/>
  <c r="F224" i="2" s="1"/>
  <c r="F225" i="1"/>
  <c r="F229" i="1" s="1"/>
  <c r="F213" i="1"/>
  <c r="F219" i="1" s="1"/>
  <c r="E232" i="4"/>
  <c r="E236" i="4" s="1"/>
  <c r="E220" i="4"/>
  <c r="E226" i="4" s="1"/>
  <c r="E215" i="3"/>
  <c r="E218" i="3" s="1"/>
  <c r="E204" i="3"/>
  <c r="E209" i="3" s="1"/>
  <c r="E230" i="2"/>
  <c r="E234" i="2" s="1"/>
  <c r="E218" i="2"/>
  <c r="E224" i="2" s="1"/>
  <c r="E225" i="1"/>
  <c r="E229" i="1" s="1"/>
  <c r="E213" i="1"/>
  <c r="E219" i="1" s="1"/>
  <c r="E230" i="5"/>
  <c r="E234" i="5" s="1"/>
  <c r="E218" i="5"/>
  <c r="E224" i="5" s="1"/>
  <c r="F256" i="5"/>
  <c r="F262" i="5" s="1"/>
  <c r="F258" i="4"/>
  <c r="F264" i="4" s="1"/>
  <c r="F240" i="3"/>
  <c r="F245" i="3" s="1"/>
  <c r="F256" i="2"/>
  <c r="F262" i="2" s="1"/>
  <c r="F268" i="5"/>
  <c r="F272" i="5" s="1"/>
  <c r="F270" i="4"/>
  <c r="F274" i="4" s="1"/>
  <c r="F251" i="3"/>
  <c r="F254" i="3" s="1"/>
  <c r="F268" i="2"/>
  <c r="F272" i="2" s="1"/>
  <c r="F263" i="1"/>
  <c r="F267" i="1" s="1"/>
  <c r="F251" i="1"/>
  <c r="F257" i="1" s="1"/>
  <c r="F241" i="2" l="1"/>
  <c r="E241" i="2"/>
  <c r="E243" i="4"/>
  <c r="F243" i="4"/>
  <c r="F236" i="1"/>
  <c r="F241" i="5"/>
  <c r="E241" i="5"/>
  <c r="F225" i="3"/>
  <c r="E225" i="3"/>
  <c r="E236" i="1"/>
  <c r="E268" i="5"/>
  <c r="E272" i="5" s="1"/>
  <c r="E256" i="5"/>
  <c r="E262" i="5" s="1"/>
  <c r="E306" i="4"/>
  <c r="E310" i="4" s="1"/>
  <c r="E294" i="4"/>
  <c r="E300" i="4" s="1"/>
  <c r="E270" i="4"/>
  <c r="E274" i="4" s="1"/>
  <c r="E258" i="4"/>
  <c r="E264" i="4" s="1"/>
  <c r="E251" i="3"/>
  <c r="E254" i="3" s="1"/>
  <c r="E240" i="3"/>
  <c r="E245" i="3" s="1"/>
  <c r="E268" i="2"/>
  <c r="E272" i="2" s="1"/>
  <c r="E256" i="2"/>
  <c r="E262" i="2" s="1"/>
  <c r="E263" i="1"/>
  <c r="E267" i="1" s="1"/>
  <c r="E251" i="1"/>
  <c r="E257" i="1" s="1"/>
  <c r="E279" i="2" l="1"/>
  <c r="E281" i="4"/>
  <c r="E279" i="5"/>
  <c r="E261" i="3"/>
  <c r="E274" i="1"/>
  <c r="E317" i="4"/>
  <c r="E304" i="5"/>
  <c r="E308" i="5" s="1"/>
  <c r="E292" i="5"/>
  <c r="E298" i="5" s="1"/>
  <c r="E287" i="3"/>
  <c r="E290" i="3" s="1"/>
  <c r="E276" i="3"/>
  <c r="E281" i="3" s="1"/>
  <c r="E304" i="2"/>
  <c r="E308" i="2" s="1"/>
  <c r="E292" i="2"/>
  <c r="E298" i="2" s="1"/>
  <c r="E315" i="5" l="1"/>
  <c r="E315" i="2"/>
  <c r="E297" i="3"/>
  <c r="E299" i="1" l="1"/>
  <c r="E303" i="1" s="1"/>
  <c r="E287" i="1"/>
  <c r="E293" i="1" s="1"/>
  <c r="E310" i="1" l="1"/>
  <c r="E340" i="5"/>
  <c r="E344" i="5" s="1"/>
  <c r="E328" i="5"/>
  <c r="E334" i="5" s="1"/>
  <c r="E342" i="4"/>
  <c r="E346" i="4" s="1"/>
  <c r="E330" i="4"/>
  <c r="E336" i="4" s="1"/>
  <c r="E321" i="3"/>
  <c r="E324" i="3" s="1"/>
  <c r="E310" i="3"/>
  <c r="E315" i="3" s="1"/>
  <c r="E340" i="2"/>
  <c r="E344" i="2" s="1"/>
  <c r="E328" i="2"/>
  <c r="E334" i="2" s="1"/>
  <c r="E335" i="1"/>
  <c r="E339" i="1" s="1"/>
  <c r="E323" i="1"/>
  <c r="E329" i="1" s="1"/>
  <c r="I518" i="5"/>
  <c r="G518" i="5"/>
  <c r="H518" i="5" s="1"/>
  <c r="I517" i="5"/>
  <c r="G517" i="5"/>
  <c r="H517" i="5" s="1"/>
  <c r="I516" i="5"/>
  <c r="G516" i="5"/>
  <c r="H516" i="5" s="1"/>
  <c r="I512" i="5"/>
  <c r="G512" i="5"/>
  <c r="H512" i="5" s="1"/>
  <c r="I511" i="5"/>
  <c r="G511" i="5"/>
  <c r="H511" i="5" s="1"/>
  <c r="I510" i="5"/>
  <c r="G510" i="5"/>
  <c r="H510" i="5" s="1"/>
  <c r="F509" i="5"/>
  <c r="F513" i="5" s="1"/>
  <c r="E509" i="5"/>
  <c r="E513" i="5" s="1"/>
  <c r="I508" i="5"/>
  <c r="G508" i="5"/>
  <c r="H508" i="5" s="1"/>
  <c r="I499" i="5"/>
  <c r="G499" i="5"/>
  <c r="H499" i="5" s="1"/>
  <c r="I498" i="5"/>
  <c r="G498" i="5"/>
  <c r="H498" i="5" s="1"/>
  <c r="I497" i="5"/>
  <c r="G497" i="5"/>
  <c r="H497" i="5" s="1"/>
  <c r="I496" i="5"/>
  <c r="G496" i="5"/>
  <c r="H496" i="5" s="1"/>
  <c r="I495" i="5"/>
  <c r="G495" i="5"/>
  <c r="H495" i="5" s="1"/>
  <c r="F494" i="5"/>
  <c r="F500" i="5" s="1"/>
  <c r="E494" i="5"/>
  <c r="E500" i="5" s="1"/>
  <c r="I493" i="5"/>
  <c r="G493" i="5"/>
  <c r="H493" i="5" s="1"/>
  <c r="E462" i="5"/>
  <c r="E466" i="5" s="1"/>
  <c r="E450" i="5"/>
  <c r="E456" i="5" s="1"/>
  <c r="F416" i="5"/>
  <c r="E412" i="5"/>
  <c r="E416" i="5" s="1"/>
  <c r="E400" i="5"/>
  <c r="E406" i="5" s="1"/>
  <c r="E376" i="5"/>
  <c r="E380" i="5" s="1"/>
  <c r="E364" i="5"/>
  <c r="E370" i="5" s="1"/>
  <c r="I520" i="4"/>
  <c r="G520" i="4"/>
  <c r="H520" i="4" s="1"/>
  <c r="I519" i="4"/>
  <c r="G519" i="4"/>
  <c r="H519" i="4" s="1"/>
  <c r="I518" i="4"/>
  <c r="G518" i="4"/>
  <c r="H518" i="4" s="1"/>
  <c r="I514" i="4"/>
  <c r="G514" i="4"/>
  <c r="H514" i="4" s="1"/>
  <c r="I513" i="4"/>
  <c r="G513" i="4"/>
  <c r="H513" i="4" s="1"/>
  <c r="I512" i="4"/>
  <c r="G512" i="4"/>
  <c r="H512" i="4" s="1"/>
  <c r="F511" i="4"/>
  <c r="E511" i="4"/>
  <c r="E515" i="4" s="1"/>
  <c r="I510" i="4"/>
  <c r="G510" i="4"/>
  <c r="H510" i="4" s="1"/>
  <c r="I501" i="4"/>
  <c r="G501" i="4"/>
  <c r="H501" i="4" s="1"/>
  <c r="I500" i="4"/>
  <c r="G500" i="4"/>
  <c r="H500" i="4" s="1"/>
  <c r="I499" i="4"/>
  <c r="G499" i="4"/>
  <c r="H499" i="4" s="1"/>
  <c r="I498" i="4"/>
  <c r="G498" i="4"/>
  <c r="H498" i="4" s="1"/>
  <c r="I497" i="4"/>
  <c r="G497" i="4"/>
  <c r="H497" i="4" s="1"/>
  <c r="F496" i="4"/>
  <c r="E496" i="4"/>
  <c r="E502" i="4" s="1"/>
  <c r="I495" i="4"/>
  <c r="G495" i="4"/>
  <c r="H495" i="4" s="1"/>
  <c r="E464" i="4"/>
  <c r="E468" i="4" s="1"/>
  <c r="E452" i="4"/>
  <c r="E458" i="4" s="1"/>
  <c r="F418" i="4"/>
  <c r="E414" i="4"/>
  <c r="E418" i="4" s="1"/>
  <c r="E402" i="4"/>
  <c r="E408" i="4" s="1"/>
  <c r="E378" i="4"/>
  <c r="E382" i="4" s="1"/>
  <c r="E366" i="4"/>
  <c r="E372" i="4" s="1"/>
  <c r="I492" i="3"/>
  <c r="G492" i="3"/>
  <c r="H492" i="3" s="1"/>
  <c r="I491" i="3"/>
  <c r="G491" i="3"/>
  <c r="H491" i="3" s="1"/>
  <c r="I490" i="3"/>
  <c r="G490" i="3"/>
  <c r="H490" i="3" s="1"/>
  <c r="I486" i="3"/>
  <c r="G486" i="3"/>
  <c r="H486" i="3" s="1"/>
  <c r="I485" i="3"/>
  <c r="G485" i="3"/>
  <c r="H485" i="3" s="1"/>
  <c r="F484" i="3"/>
  <c r="F487" i="3" s="1"/>
  <c r="E484" i="3"/>
  <c r="E487" i="3" s="1"/>
  <c r="I483" i="3"/>
  <c r="G483" i="3"/>
  <c r="H483" i="3" s="1"/>
  <c r="I474" i="3"/>
  <c r="G474" i="3"/>
  <c r="H474" i="3" s="1"/>
  <c r="I473" i="3"/>
  <c r="G473" i="3"/>
  <c r="H473" i="3" s="1"/>
  <c r="I472" i="3"/>
  <c r="G472" i="3"/>
  <c r="H472" i="3" s="1"/>
  <c r="I471" i="3"/>
  <c r="G471" i="3"/>
  <c r="H471" i="3" s="1"/>
  <c r="F470" i="3"/>
  <c r="F475" i="3" s="1"/>
  <c r="E470" i="3"/>
  <c r="E475" i="3" s="1"/>
  <c r="I469" i="3"/>
  <c r="G469" i="3"/>
  <c r="H469" i="3" s="1"/>
  <c r="E439" i="3"/>
  <c r="E442" i="3" s="1"/>
  <c r="E428" i="3"/>
  <c r="E433" i="3" s="1"/>
  <c r="F393" i="3"/>
  <c r="E390" i="3"/>
  <c r="E393" i="3" s="1"/>
  <c r="E378" i="3"/>
  <c r="E383" i="3" s="1"/>
  <c r="E355" i="3"/>
  <c r="E358" i="3" s="1"/>
  <c r="E344" i="3"/>
  <c r="E349" i="3" s="1"/>
  <c r="I518" i="2"/>
  <c r="G518" i="2"/>
  <c r="H518" i="2" s="1"/>
  <c r="I517" i="2"/>
  <c r="G517" i="2"/>
  <c r="H517" i="2" s="1"/>
  <c r="I516" i="2"/>
  <c r="G516" i="2"/>
  <c r="H516" i="2" s="1"/>
  <c r="I512" i="2"/>
  <c r="G512" i="2"/>
  <c r="H512" i="2" s="1"/>
  <c r="I511" i="2"/>
  <c r="G511" i="2"/>
  <c r="H511" i="2" s="1"/>
  <c r="I510" i="2"/>
  <c r="G510" i="2"/>
  <c r="H510" i="2" s="1"/>
  <c r="F509" i="2"/>
  <c r="E509" i="2"/>
  <c r="E513" i="2" s="1"/>
  <c r="I508" i="2"/>
  <c r="G508" i="2"/>
  <c r="H508" i="2" s="1"/>
  <c r="I499" i="2"/>
  <c r="G499" i="2"/>
  <c r="H499" i="2" s="1"/>
  <c r="I498" i="2"/>
  <c r="G498" i="2"/>
  <c r="H498" i="2" s="1"/>
  <c r="I497" i="2"/>
  <c r="G497" i="2"/>
  <c r="H497" i="2" s="1"/>
  <c r="I496" i="2"/>
  <c r="G496" i="2"/>
  <c r="H496" i="2" s="1"/>
  <c r="I495" i="2"/>
  <c r="G495" i="2"/>
  <c r="H495" i="2" s="1"/>
  <c r="F494" i="2"/>
  <c r="E494" i="2"/>
  <c r="E500" i="2" s="1"/>
  <c r="I493" i="2"/>
  <c r="G493" i="2"/>
  <c r="H493" i="2" s="1"/>
  <c r="E462" i="2"/>
  <c r="E466" i="2" s="1"/>
  <c r="E450" i="2"/>
  <c r="E456" i="2" s="1"/>
  <c r="F416" i="2"/>
  <c r="E412" i="2"/>
  <c r="E416" i="2" s="1"/>
  <c r="E400" i="2"/>
  <c r="E406" i="2" s="1"/>
  <c r="E376" i="2"/>
  <c r="E380" i="2" s="1"/>
  <c r="E364" i="2"/>
  <c r="E370" i="2" s="1"/>
  <c r="I513" i="1"/>
  <c r="G513" i="1"/>
  <c r="H513" i="1" s="1"/>
  <c r="I512" i="1"/>
  <c r="G512" i="1"/>
  <c r="H512" i="1" s="1"/>
  <c r="I511" i="1"/>
  <c r="G511" i="1"/>
  <c r="H511" i="1" s="1"/>
  <c r="I507" i="1"/>
  <c r="G507" i="1"/>
  <c r="H507" i="1" s="1"/>
  <c r="I506" i="1"/>
  <c r="G506" i="1"/>
  <c r="H506" i="1" s="1"/>
  <c r="I505" i="1"/>
  <c r="G505" i="1"/>
  <c r="H505" i="1" s="1"/>
  <c r="F504" i="1"/>
  <c r="F508" i="1" s="1"/>
  <c r="E504" i="1"/>
  <c r="E508" i="1" s="1"/>
  <c r="I503" i="1"/>
  <c r="G503" i="1"/>
  <c r="H503" i="1" s="1"/>
  <c r="I494" i="1"/>
  <c r="G494" i="1"/>
  <c r="H494" i="1" s="1"/>
  <c r="I493" i="1"/>
  <c r="G493" i="1"/>
  <c r="H493" i="1" s="1"/>
  <c r="I492" i="1"/>
  <c r="G492" i="1"/>
  <c r="H492" i="1" s="1"/>
  <c r="I491" i="1"/>
  <c r="G491" i="1"/>
  <c r="H491" i="1" s="1"/>
  <c r="I490" i="1"/>
  <c r="G490" i="1"/>
  <c r="H490" i="1" s="1"/>
  <c r="F489" i="1"/>
  <c r="F495" i="1" s="1"/>
  <c r="E489" i="1"/>
  <c r="E495" i="1" s="1"/>
  <c r="I488" i="1"/>
  <c r="G488" i="1"/>
  <c r="H488" i="1" s="1"/>
  <c r="E457" i="1"/>
  <c r="E461" i="1" s="1"/>
  <c r="E445" i="1"/>
  <c r="E451" i="1" s="1"/>
  <c r="F411" i="1"/>
  <c r="E407" i="1"/>
  <c r="E411" i="1" s="1"/>
  <c r="E395" i="1"/>
  <c r="E401" i="1" s="1"/>
  <c r="E371" i="1"/>
  <c r="E375" i="1" s="1"/>
  <c r="E359" i="1"/>
  <c r="E365" i="1" s="1"/>
  <c r="E387" i="2" l="1"/>
  <c r="E473" i="5"/>
  <c r="E405" i="3"/>
  <c r="E389" i="4"/>
  <c r="G509" i="2"/>
  <c r="H509" i="2" s="1"/>
  <c r="E449" i="3"/>
  <c r="G496" i="4"/>
  <c r="H496" i="4" s="1"/>
  <c r="G511" i="4"/>
  <c r="H511" i="4" s="1"/>
  <c r="E428" i="5"/>
  <c r="E431" i="5" s="1"/>
  <c r="E423" i="1"/>
  <c r="E426" i="1" s="1"/>
  <c r="G494" i="2"/>
  <c r="H494" i="2" s="1"/>
  <c r="E331" i="3"/>
  <c r="E351" i="5"/>
  <c r="I484" i="3"/>
  <c r="E353" i="4"/>
  <c r="E351" i="2"/>
  <c r="E468" i="1"/>
  <c r="E382" i="1"/>
  <c r="I508" i="1"/>
  <c r="E346" i="1"/>
  <c r="E430" i="4"/>
  <c r="E425" i="4"/>
  <c r="E521" i="1"/>
  <c r="E516" i="1"/>
  <c r="I495" i="1"/>
  <c r="E428" i="2"/>
  <c r="E423" i="2"/>
  <c r="E408" i="3"/>
  <c r="E521" i="2"/>
  <c r="I475" i="3"/>
  <c r="E500" i="3"/>
  <c r="E495" i="3"/>
  <c r="E523" i="4"/>
  <c r="E526" i="5"/>
  <c r="E521" i="5"/>
  <c r="I500" i="5"/>
  <c r="E473" i="2"/>
  <c r="E365" i="3"/>
  <c r="I487" i="3"/>
  <c r="E475" i="4"/>
  <c r="E387" i="5"/>
  <c r="I513" i="5"/>
  <c r="E418" i="1"/>
  <c r="G489" i="1"/>
  <c r="H489" i="1" s="1"/>
  <c r="I489" i="1"/>
  <c r="G504" i="1"/>
  <c r="H504" i="1" s="1"/>
  <c r="I504" i="1"/>
  <c r="F500" i="2"/>
  <c r="I500" i="2" s="1"/>
  <c r="F513" i="2"/>
  <c r="I513" i="2" s="1"/>
  <c r="E400" i="3"/>
  <c r="G470" i="3"/>
  <c r="H470" i="3" s="1"/>
  <c r="I470" i="3"/>
  <c r="F502" i="4"/>
  <c r="F515" i="4"/>
  <c r="I515" i="4" s="1"/>
  <c r="E423" i="5"/>
  <c r="G494" i="5"/>
  <c r="H494" i="5" s="1"/>
  <c r="I494" i="5"/>
  <c r="G509" i="5"/>
  <c r="H509" i="5" s="1"/>
  <c r="I509" i="5"/>
  <c r="I494" i="2"/>
  <c r="I509" i="2"/>
  <c r="G484" i="3"/>
  <c r="H484" i="3" s="1"/>
  <c r="I496" i="4"/>
  <c r="I511" i="4"/>
  <c r="G420" i="1" l="1"/>
  <c r="H421" i="1" s="1"/>
  <c r="G402" i="3"/>
  <c r="H403" i="3" s="1"/>
  <c r="E528" i="4"/>
  <c r="E479" i="4" s="1"/>
  <c r="F438" i="5"/>
  <c r="F524" i="5"/>
  <c r="E431" i="2"/>
  <c r="F431" i="2"/>
  <c r="H438" i="2" s="1"/>
  <c r="G425" i="2"/>
  <c r="H426" i="2" s="1"/>
  <c r="F433" i="1"/>
  <c r="F519" i="1"/>
  <c r="E433" i="4"/>
  <c r="F433" i="4"/>
  <c r="H440" i="4" s="1"/>
  <c r="G427" i="4"/>
  <c r="H428" i="4" s="1"/>
  <c r="E526" i="2"/>
  <c r="F524" i="2" s="1"/>
  <c r="F431" i="5"/>
  <c r="H438" i="5" s="1"/>
  <c r="D431" i="5"/>
  <c r="C431" i="5"/>
  <c r="G430" i="5" s="1"/>
  <c r="H435" i="5" s="1"/>
  <c r="F426" i="5"/>
  <c r="D426" i="1"/>
  <c r="C426" i="1"/>
  <c r="G425" i="1" s="1"/>
  <c r="H430" i="1" s="1"/>
  <c r="F421" i="1"/>
  <c r="G497" i="3"/>
  <c r="H498" i="3" s="1"/>
  <c r="E453" i="3"/>
  <c r="C408" i="3"/>
  <c r="G407" i="3" s="1"/>
  <c r="H413" i="3" s="1"/>
  <c r="D408" i="3"/>
  <c r="F403" i="3"/>
  <c r="G523" i="5"/>
  <c r="H524" i="5" s="1"/>
  <c r="E477" i="5"/>
  <c r="F440" i="4"/>
  <c r="F416" i="3"/>
  <c r="F498" i="3"/>
  <c r="F438" i="2"/>
  <c r="C431" i="2"/>
  <c r="F426" i="2"/>
  <c r="D431" i="2"/>
  <c r="G518" i="1"/>
  <c r="H519" i="1" s="1"/>
  <c r="E472" i="1"/>
  <c r="C433" i="4"/>
  <c r="F428" i="4"/>
  <c r="D433" i="4"/>
  <c r="I502" i="4"/>
  <c r="F426" i="1"/>
  <c r="H433" i="1" s="1"/>
  <c r="G406" i="3"/>
  <c r="H416" i="3" s="1"/>
  <c r="G425" i="5"/>
  <c r="H426" i="5" s="1"/>
  <c r="F526" i="4" l="1"/>
  <c r="G525" i="4"/>
  <c r="H526" i="4" s="1"/>
  <c r="G433" i="4"/>
  <c r="H435" i="4" s="1"/>
  <c r="G431" i="2"/>
  <c r="H433" i="2" s="1"/>
  <c r="G408" i="3"/>
  <c r="H411" i="3" s="1"/>
  <c r="G426" i="1"/>
  <c r="H428" i="1" s="1"/>
  <c r="E477" i="2"/>
  <c r="G523" i="2"/>
  <c r="H524" i="2" s="1"/>
  <c r="G431" i="5"/>
  <c r="H433" i="5" s="1"/>
  <c r="G430" i="2"/>
  <c r="H435" i="2" s="1"/>
  <c r="G432" i="4"/>
  <c r="H437" i="4" s="1"/>
</calcChain>
</file>

<file path=xl/sharedStrings.xml><?xml version="1.0" encoding="utf-8"?>
<sst xmlns="http://schemas.openxmlformats.org/spreadsheetml/2006/main" count="1798" uniqueCount="85">
  <si>
    <t>Numero trienos funcionario</t>
  </si>
  <si>
    <t>Cantidad trienio nómina mensual</t>
  </si>
  <si>
    <t>NÓMINA MENSUAL</t>
  </si>
  <si>
    <t xml:space="preserve">Salario base </t>
  </si>
  <si>
    <t xml:space="preserve">Trienios Modulares </t>
  </si>
  <si>
    <t>Complemento Destino</t>
  </si>
  <si>
    <t>Compl. Espec. Factor A</t>
  </si>
  <si>
    <t>Compl. Espec. Factor  BCD</t>
  </si>
  <si>
    <t>Consolidación Punto 4º Acuerdo</t>
  </si>
  <si>
    <t>Productividad</t>
  </si>
  <si>
    <t>PAGA EXTRAORDINARIA</t>
  </si>
  <si>
    <t xml:space="preserve">Cantidad trienio extra </t>
  </si>
  <si>
    <t xml:space="preserve">Otros conceptos. </t>
  </si>
  <si>
    <t>Control permanente diario</t>
  </si>
  <si>
    <t>Control permanente fin de semana</t>
  </si>
  <si>
    <t>Nocturnidad</t>
  </si>
  <si>
    <t>BRUTO ANUAL 2013</t>
  </si>
  <si>
    <t>(Aquí no se han tenido en cuenta
los controles permanentes)</t>
  </si>
  <si>
    <t>AÑO 2012</t>
  </si>
  <si>
    <t>Cantidad trienio año 2012</t>
  </si>
  <si>
    <t>Cantidad trienio extra 2012</t>
  </si>
  <si>
    <t>Sueldo para extra 2012</t>
  </si>
  <si>
    <t>EXTRA JUNIO 2012</t>
  </si>
  <si>
    <t>EXTRA DICIEMBRE 2012</t>
  </si>
  <si>
    <t>BRUTO ANUAL AÑO 2012 ANTES RECORTE</t>
  </si>
  <si>
    <t>REDUCCIÓN ANUAL</t>
  </si>
  <si>
    <t>PORCENTAJE</t>
  </si>
  <si>
    <t>BRUTO ANUAL AÑO 2012 TRAS RECORTE</t>
  </si>
  <si>
    <t xml:space="preserve">BAJADA POR </t>
  </si>
  <si>
    <t>ABRIL 2012</t>
  </si>
  <si>
    <t>PÉRDIDA POR AMPLIACIÓN DE JORNADA</t>
  </si>
  <si>
    <t>AMPLIACIÓN DE</t>
  </si>
  <si>
    <t>JORNADA</t>
  </si>
  <si>
    <t xml:space="preserve">JULIO 2012 </t>
  </si>
  <si>
    <t>PÉRDIDA  POR AMPLIACIÓN DE JORNADA + TIJERETAZO</t>
  </si>
  <si>
    <t>BRUTO DEJADO DE PERCIBIR DESDE MAYO  2010</t>
  </si>
  <si>
    <t>AÑO 2011</t>
  </si>
  <si>
    <t>BRUTO ANUAL 2011</t>
  </si>
  <si>
    <t>PÉRDIDA PODER ADQUISITIVO 2011 RESPECTO 2010</t>
  </si>
  <si>
    <t>(Comparando brutos reales percibidos en 2010 y brutos a percibir en 2011 según Decreto de retribuciones y excluyendo Controles Permanentes)</t>
  </si>
  <si>
    <t>AÑO 2010</t>
  </si>
  <si>
    <t>Cantidad trienio hasta mayo</t>
  </si>
  <si>
    <t>Cantidad trienio desde junio</t>
  </si>
  <si>
    <t>HASTA MAYO</t>
  </si>
  <si>
    <t xml:space="preserve">A PARTIR DE JUNIO </t>
  </si>
  <si>
    <t>% REDUCCIÓN</t>
  </si>
  <si>
    <t>DESCUENTO</t>
  </si>
  <si>
    <t>Cantidad trienio extra junio</t>
  </si>
  <si>
    <t>Sueldo para extra junio</t>
  </si>
  <si>
    <t>Cantidad trienio extra diciembre</t>
  </si>
  <si>
    <t>Sueldo para extra diciembre</t>
  </si>
  <si>
    <t>EXTRA JUNIO</t>
  </si>
  <si>
    <t>EXTRA DICIEMBRE</t>
  </si>
  <si>
    <t>A PARTIR DE JUNIO</t>
  </si>
  <si>
    <t>BRUTO ANUAL ANTES RECORTE</t>
  </si>
  <si>
    <t>BRUTO ANUAL TRAS RECORTE</t>
  </si>
  <si>
    <t>Cantidad trienio extra</t>
  </si>
  <si>
    <t>EXTRA JUNIO  2012</t>
  </si>
  <si>
    <t>EXTRA DICIEMBRE  2012</t>
  </si>
  <si>
    <t>AÑO 2016</t>
  </si>
  <si>
    <t>AÑOS 2013, 2014 Y 2015</t>
  </si>
  <si>
    <t>BRUTO ANUAL 2016</t>
  </si>
  <si>
    <t>BRUTO ANUAL 2013, 2014, 2015</t>
  </si>
  <si>
    <t>AÑO 2017</t>
  </si>
  <si>
    <t>BRUTO ANUAL 2017</t>
  </si>
  <si>
    <t>AÑO 2018</t>
  </si>
  <si>
    <t>BRUTO ANUAL 2018</t>
  </si>
  <si>
    <t>ENE A JUN</t>
  </si>
  <si>
    <t>JUL A DIC</t>
  </si>
  <si>
    <t>AÑO 2019</t>
  </si>
  <si>
    <t>BRUTO ANUAL 2019</t>
  </si>
  <si>
    <t>AÑO 2020</t>
  </si>
  <si>
    <t>BRUTO ANUAL 2020</t>
  </si>
  <si>
    <t>AÑO 2021</t>
  </si>
  <si>
    <t>BRUTO ANUAL 2021</t>
  </si>
  <si>
    <t>AÑO 2022</t>
  </si>
  <si>
    <t>BRUTO ANUAL 2022</t>
  </si>
  <si>
    <t>Carrera profesional</t>
  </si>
  <si>
    <t xml:space="preserve">Carrera profesional </t>
  </si>
  <si>
    <t>Carrera profesional CATEGORIA:</t>
  </si>
  <si>
    <t>Cantidad Carrera profesional por categoria</t>
  </si>
  <si>
    <t>AÑO 2022 + 1,5%</t>
  </si>
  <si>
    <t>BRUTO ANUAL 2022 + 1,5 %</t>
  </si>
  <si>
    <t>AÑO 2023</t>
  </si>
  <si>
    <t>BRUTO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</si>
</sst>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00"/>
    <numFmt numFmtId="166" formatCode="[h]:mm"/>
    <numFmt numFmtId="167" formatCode="#,##0.00\ \ "/>
  </numFmts>
  <fonts count="22" x14ac:knownFonts="1">
    <font>
      <sz val="10"/>
      <name val="Arial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1"/>
      <color indexed="1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5"/>
      <color indexed="10"/>
      <name val="Arial"/>
      <family val="2"/>
    </font>
    <font>
      <b/>
      <sz val="11"/>
      <color indexed="21"/>
      <name val="Arial"/>
      <family val="2"/>
    </font>
    <font>
      <b/>
      <sz val="10"/>
      <color rgb="FF008080"/>
      <name val="Arial"/>
      <family val="2"/>
    </font>
    <font>
      <b/>
      <sz val="10"/>
      <color theme="9" tint="-0.249977111117893"/>
      <name val="Arial"/>
      <family val="2"/>
    </font>
    <font>
      <b/>
      <sz val="11"/>
      <color theme="9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20"/>
      </left>
      <right/>
      <top style="thick">
        <color indexed="20"/>
      </top>
      <bottom/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theme="8" tint="-0.24994659260841701"/>
      </right>
      <top/>
      <bottom/>
      <diagonal/>
    </border>
    <border>
      <left/>
      <right style="thick">
        <color rgb="FF008080"/>
      </right>
      <top/>
      <bottom/>
      <diagonal/>
    </border>
    <border>
      <left style="thick">
        <color indexed="18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3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164" fontId="0" fillId="0" borderId="0" xfId="0" applyNumberFormat="1" applyAlignment="1">
      <alignment horizontal="right" indent="4"/>
    </xf>
    <xf numFmtId="0" fontId="6" fillId="0" borderId="0" xfId="0" applyFont="1"/>
    <xf numFmtId="164" fontId="7" fillId="0" borderId="0" xfId="0" applyNumberFormat="1" applyFont="1" applyAlignment="1">
      <alignment horizontal="right" indent="3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right" indent="4"/>
    </xf>
    <xf numFmtId="0" fontId="9" fillId="0" borderId="0" xfId="0" applyFont="1"/>
    <xf numFmtId="164" fontId="10" fillId="4" borderId="1" xfId="0" applyNumberFormat="1" applyFont="1" applyFill="1" applyBorder="1" applyAlignment="1">
      <alignment horizontal="left" indent="2"/>
    </xf>
    <xf numFmtId="0" fontId="11" fillId="0" borderId="0" xfId="0" applyFont="1" applyAlignment="1">
      <alignment wrapText="1"/>
    </xf>
    <xf numFmtId="0" fontId="0" fillId="5" borderId="0" xfId="0" applyFill="1"/>
    <xf numFmtId="0" fontId="1" fillId="3" borderId="0" xfId="0" applyFont="1" applyFill="1" applyAlignment="1">
      <alignment horizontal="left" indent="1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right" indent="5"/>
    </xf>
    <xf numFmtId="165" fontId="0" fillId="0" borderId="0" xfId="0" applyNumberFormat="1" applyAlignment="1">
      <alignment horizontal="right" indent="4"/>
    </xf>
    <xf numFmtId="10" fontId="0" fillId="0" borderId="0" xfId="0" applyNumberFormat="1"/>
    <xf numFmtId="164" fontId="0" fillId="0" borderId="0" xfId="0" applyNumberFormat="1"/>
    <xf numFmtId="164" fontId="12" fillId="0" borderId="0" xfId="0" applyNumberFormat="1" applyFont="1" applyAlignment="1">
      <alignment horizontal="right" indent="5"/>
    </xf>
    <xf numFmtId="164" fontId="12" fillId="0" borderId="0" xfId="0" applyNumberFormat="1" applyFont="1" applyAlignment="1">
      <alignment horizontal="right" indent="4"/>
    </xf>
    <xf numFmtId="4" fontId="12" fillId="0" borderId="0" xfId="0" applyNumberFormat="1" applyFont="1" applyAlignment="1">
      <alignment horizontal="right" indent="4"/>
    </xf>
    <xf numFmtId="164" fontId="12" fillId="0" borderId="0" xfId="0" applyNumberFormat="1" applyFont="1"/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8" fillId="6" borderId="0" xfId="0" applyNumberFormat="1" applyFont="1" applyFill="1" applyAlignment="1">
      <alignment horizontal="right" indent="4"/>
    </xf>
    <xf numFmtId="164" fontId="13" fillId="6" borderId="0" xfId="0" applyNumberFormat="1" applyFont="1" applyFill="1" applyAlignment="1">
      <alignment horizontal="right" indent="4"/>
    </xf>
    <xf numFmtId="164" fontId="0" fillId="0" borderId="0" xfId="0" applyNumberFormat="1" applyAlignment="1">
      <alignment horizontal="right" indent="6"/>
    </xf>
    <xf numFmtId="0" fontId="0" fillId="0" borderId="0" xfId="0" applyNumberFormat="1"/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9" fillId="7" borderId="4" xfId="0" applyNumberFormat="1" applyFont="1" applyFill="1" applyBorder="1" applyAlignment="1">
      <alignment horizontal="center"/>
    </xf>
    <xf numFmtId="164" fontId="9" fillId="7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9" fillId="7" borderId="7" xfId="0" applyNumberFormat="1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2"/>
    </xf>
    <xf numFmtId="166" fontId="0" fillId="0" borderId="0" xfId="0" applyNumberFormat="1"/>
    <xf numFmtId="0" fontId="15" fillId="0" borderId="0" xfId="0" applyFont="1" applyAlignment="1">
      <alignment horizontal="center"/>
    </xf>
    <xf numFmtId="49" fontId="5" fillId="8" borderId="9" xfId="0" applyNumberFormat="1" applyFont="1" applyFill="1" applyBorder="1"/>
    <xf numFmtId="0" fontId="15" fillId="8" borderId="10" xfId="0" applyFont="1" applyFill="1" applyBorder="1" applyAlignment="1">
      <alignment horizontal="left" indent="1"/>
    </xf>
    <xf numFmtId="0" fontId="16" fillId="8" borderId="10" xfId="0" applyFont="1" applyFill="1" applyBorder="1"/>
    <xf numFmtId="0" fontId="16" fillId="0" borderId="10" xfId="0" applyFont="1" applyBorder="1"/>
    <xf numFmtId="10" fontId="15" fillId="9" borderId="11" xfId="0" applyNumberFormat="1" applyFont="1" applyFill="1" applyBorder="1" applyAlignment="1">
      <alignment horizontal="left" indent="1"/>
    </xf>
    <xf numFmtId="0" fontId="15" fillId="8" borderId="12" xfId="0" applyFont="1" applyFill="1" applyBorder="1"/>
    <xf numFmtId="0" fontId="16" fillId="8" borderId="0" xfId="0" applyFont="1" applyFill="1" applyBorder="1"/>
    <xf numFmtId="0" fontId="16" fillId="8" borderId="13" xfId="0" applyFont="1" applyFill="1" applyBorder="1" applyAlignment="1">
      <alignment horizontal="left" indent="1"/>
    </xf>
    <xf numFmtId="49" fontId="5" fillId="8" borderId="14" xfId="0" applyNumberFormat="1" applyFont="1" applyFill="1" applyBorder="1"/>
    <xf numFmtId="0" fontId="15" fillId="8" borderId="15" xfId="0" applyFont="1" applyFill="1" applyBorder="1" applyAlignment="1">
      <alignment horizontal="left" indent="1"/>
    </xf>
    <xf numFmtId="0" fontId="16" fillId="8" borderId="15" xfId="0" applyFont="1" applyFill="1" applyBorder="1"/>
    <xf numFmtId="0" fontId="16" fillId="0" borderId="15" xfId="0" applyFont="1" applyBorder="1"/>
    <xf numFmtId="10" fontId="15" fillId="9" borderId="16" xfId="0" applyNumberFormat="1" applyFont="1" applyFill="1" applyBorder="1" applyAlignment="1">
      <alignment horizontal="left" indent="1"/>
    </xf>
    <xf numFmtId="0" fontId="17" fillId="6" borderId="17" xfId="0" applyFont="1" applyFill="1" applyBorder="1"/>
    <xf numFmtId="0" fontId="17" fillId="6" borderId="18" xfId="0" applyFont="1" applyFill="1" applyBorder="1"/>
    <xf numFmtId="164" fontId="17" fillId="6" borderId="18" xfId="0" applyNumberFormat="1" applyFont="1" applyFill="1" applyBorder="1" applyAlignment="1">
      <alignment horizontal="center"/>
    </xf>
    <xf numFmtId="10" fontId="17" fillId="6" borderId="19" xfId="1" applyNumberFormat="1" applyFont="1" applyFill="1" applyBorder="1"/>
    <xf numFmtId="0" fontId="17" fillId="0" borderId="0" xfId="0" applyFont="1"/>
    <xf numFmtId="164" fontId="14" fillId="0" borderId="0" xfId="0" applyNumberFormat="1" applyFont="1" applyAlignment="1">
      <alignment horizontal="right" indent="4"/>
    </xf>
    <xf numFmtId="4" fontId="14" fillId="0" borderId="0" xfId="0" applyNumberFormat="1" applyFont="1" applyAlignment="1">
      <alignment horizontal="right" indent="4"/>
    </xf>
    <xf numFmtId="164" fontId="14" fillId="0" borderId="0" xfId="0" applyNumberFormat="1" applyFont="1"/>
    <xf numFmtId="164" fontId="0" fillId="7" borderId="3" xfId="0" applyNumberFormat="1" applyFill="1" applyBorder="1" applyAlignment="1">
      <alignment horizontal="center"/>
    </xf>
    <xf numFmtId="0" fontId="9" fillId="7" borderId="4" xfId="0" applyFont="1" applyFill="1" applyBorder="1"/>
    <xf numFmtId="164" fontId="18" fillId="7" borderId="5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0" fontId="18" fillId="7" borderId="7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left" indent="2"/>
    </xf>
    <xf numFmtId="164" fontId="8" fillId="6" borderId="8" xfId="0" applyNumberFormat="1" applyFont="1" applyFill="1" applyBorder="1" applyAlignment="1">
      <alignment horizontal="left" indent="2"/>
    </xf>
    <xf numFmtId="0" fontId="14" fillId="0" borderId="0" xfId="0" applyFont="1"/>
    <xf numFmtId="0" fontId="9" fillId="7" borderId="4" xfId="0" applyFont="1" applyFill="1" applyBorder="1" applyAlignment="1">
      <alignment horizontal="center"/>
    </xf>
    <xf numFmtId="0" fontId="0" fillId="3" borderId="0" xfId="0" applyFill="1"/>
    <xf numFmtId="0" fontId="9" fillId="7" borderId="0" xfId="0" applyFont="1" applyFill="1" applyAlignment="1">
      <alignment horizontal="center"/>
    </xf>
    <xf numFmtId="10" fontId="9" fillId="7" borderId="0" xfId="0" applyNumberFormat="1" applyFont="1" applyFill="1" applyAlignment="1">
      <alignment horizontal="center"/>
    </xf>
    <xf numFmtId="164" fontId="18" fillId="7" borderId="0" xfId="0" applyNumberFormat="1" applyFont="1" applyFill="1" applyAlignment="1">
      <alignment horizontal="center"/>
    </xf>
    <xf numFmtId="10" fontId="18" fillId="7" borderId="0" xfId="0" applyNumberFormat="1" applyFont="1" applyFill="1" applyAlignment="1">
      <alignment horizontal="center"/>
    </xf>
    <xf numFmtId="0" fontId="17" fillId="0" borderId="0" xfId="0" applyFont="1" applyFill="1" applyBorder="1"/>
    <xf numFmtId="164" fontId="17" fillId="0" borderId="0" xfId="0" applyNumberFormat="1" applyFont="1" applyFill="1" applyBorder="1" applyAlignment="1">
      <alignment horizontal="center"/>
    </xf>
    <xf numFmtId="10" fontId="17" fillId="0" borderId="0" xfId="1" applyNumberFormat="1" applyFont="1" applyFill="1" applyBorder="1"/>
    <xf numFmtId="0" fontId="17" fillId="0" borderId="0" xfId="0" applyFont="1" applyFill="1"/>
    <xf numFmtId="164" fontId="10" fillId="4" borderId="1" xfId="0" applyNumberFormat="1" applyFont="1" applyFill="1" applyBorder="1" applyAlignment="1">
      <alignment horizontal="left" indent="1"/>
    </xf>
    <xf numFmtId="0" fontId="9" fillId="7" borderId="3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164" fontId="13" fillId="6" borderId="8" xfId="0" applyNumberFormat="1" applyFont="1" applyFill="1" applyBorder="1" applyAlignment="1">
      <alignment horizontal="left" indent="1"/>
    </xf>
    <xf numFmtId="0" fontId="1" fillId="3" borderId="0" xfId="0" applyFont="1" applyFill="1"/>
    <xf numFmtId="0" fontId="9" fillId="7" borderId="2" xfId="0" applyFont="1" applyFill="1" applyBorder="1"/>
    <xf numFmtId="10" fontId="9" fillId="7" borderId="4" xfId="0" applyNumberFormat="1" applyFont="1" applyFill="1" applyBorder="1"/>
    <xf numFmtId="164" fontId="18" fillId="7" borderId="5" xfId="0" applyNumberFormat="1" applyFont="1" applyFill="1" applyBorder="1"/>
    <xf numFmtId="10" fontId="18" fillId="7" borderId="7" xfId="0" applyNumberFormat="1" applyFont="1" applyFill="1" applyBorder="1"/>
    <xf numFmtId="164" fontId="12" fillId="0" borderId="0" xfId="0" applyNumberFormat="1" applyFont="1" applyAlignment="1">
      <alignment horizontal="right" indent="3"/>
    </xf>
    <xf numFmtId="0" fontId="14" fillId="0" borderId="0" xfId="0" applyFont="1" applyAlignment="1">
      <alignment horizontal="left" indent="2"/>
    </xf>
    <xf numFmtId="0" fontId="2" fillId="10" borderId="0" xfId="0" applyFont="1" applyFill="1"/>
    <xf numFmtId="0" fontId="0" fillId="10" borderId="0" xfId="0" applyFill="1"/>
    <xf numFmtId="0" fontId="0" fillId="0" borderId="0" xfId="0" applyFill="1"/>
    <xf numFmtId="167" fontId="19" fillId="0" borderId="0" xfId="0" applyNumberFormat="1" applyFont="1" applyBorder="1" applyAlignment="1">
      <alignment vertical="center"/>
    </xf>
    <xf numFmtId="0" fontId="0" fillId="0" borderId="0" xfId="0" applyBorder="1"/>
    <xf numFmtId="167" fontId="20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4" fontId="10" fillId="4" borderId="1" xfId="0" applyNumberFormat="1" applyFont="1" applyFill="1" applyBorder="1" applyAlignment="1">
      <alignment horizontal="right" indent="3"/>
    </xf>
    <xf numFmtId="0" fontId="14" fillId="11" borderId="0" xfId="0" applyFont="1" applyFill="1" applyAlignment="1">
      <alignment horizontal="center"/>
    </xf>
    <xf numFmtId="164" fontId="0" fillId="0" borderId="20" xfId="0" applyNumberFormat="1" applyBorder="1" applyAlignment="1">
      <alignment horizontal="right" indent="4"/>
    </xf>
    <xf numFmtId="164" fontId="7" fillId="0" borderId="20" xfId="0" applyNumberFormat="1" applyFont="1" applyBorder="1" applyAlignment="1">
      <alignment horizontal="right" indent="3"/>
    </xf>
    <xf numFmtId="164" fontId="0" fillId="0" borderId="21" xfId="0" applyNumberFormat="1" applyBorder="1" applyAlignment="1">
      <alignment horizontal="right" indent="4"/>
    </xf>
    <xf numFmtId="164" fontId="7" fillId="0" borderId="21" xfId="0" applyNumberFormat="1" applyFont="1" applyBorder="1" applyAlignment="1">
      <alignment horizontal="right" indent="4"/>
    </xf>
    <xf numFmtId="164" fontId="21" fillId="0" borderId="0" xfId="0" applyNumberFormat="1" applyFont="1" applyFill="1"/>
    <xf numFmtId="164" fontId="10" fillId="0" borderId="0" xfId="0" applyNumberFormat="1" applyFont="1" applyFill="1" applyBorder="1" applyAlignment="1">
      <alignment horizontal="right" indent="3"/>
    </xf>
    <xf numFmtId="164" fontId="21" fillId="0" borderId="0" xfId="0" applyNumberFormat="1" applyFont="1" applyFill="1" applyBorder="1"/>
    <xf numFmtId="164" fontId="10" fillId="0" borderId="22" xfId="0" applyNumberFormat="1" applyFont="1" applyFill="1" applyBorder="1" applyAlignment="1">
      <alignment horizontal="left" indent="2"/>
    </xf>
    <xf numFmtId="0" fontId="1" fillId="0" borderId="0" xfId="0" applyFont="1"/>
    <xf numFmtId="164" fontId="10" fillId="12" borderId="0" xfId="0" applyNumberFormat="1" applyFont="1" applyFill="1" applyBorder="1" applyAlignment="1">
      <alignment horizontal="left" indent="2"/>
    </xf>
    <xf numFmtId="164" fontId="10" fillId="4" borderId="1" xfId="0" applyNumberFormat="1" applyFont="1" applyFill="1" applyBorder="1" applyAlignment="1">
      <alignment horizontal="left" indent="4"/>
    </xf>
    <xf numFmtId="0" fontId="0" fillId="12" borderId="0" xfId="0" applyFill="1" applyAlignment="1">
      <alignment horizontal="left" indent="1"/>
    </xf>
    <xf numFmtId="0" fontId="0" fillId="3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4" fillId="13" borderId="0" xfId="0" applyFont="1" applyFill="1" applyAlignment="1">
      <alignment horizontal="left" inden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31849B"/>
      <color rgb="FF0080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6"/>
  </sheetPr>
  <dimension ref="A1:K522"/>
  <sheetViews>
    <sheetView topLeftCell="A22" zoomScaleNormal="100" workbookViewId="0">
      <selection activeCell="B38" sqref="B38"/>
    </sheetView>
  </sheetViews>
  <sheetFormatPr baseColWidth="10" defaultRowHeight="12.75" x14ac:dyDescent="0.2"/>
  <cols>
    <col min="2" max="2" width="43" customWidth="1"/>
    <col min="3" max="3" width="12.140625" customWidth="1"/>
    <col min="4" max="4" width="8.5703125" customWidth="1"/>
    <col min="5" max="5" width="29.42578125" bestFit="1" customWidth="1"/>
    <col min="6" max="6" width="23.42578125" bestFit="1" customWidth="1"/>
    <col min="7" max="7" width="12.42578125" bestFit="1" customWidth="1"/>
    <col min="8" max="8" width="14.28515625" bestFit="1" customWidth="1"/>
    <col min="9" max="9" width="11.5703125" bestFit="1" customWidth="1"/>
  </cols>
  <sheetData>
    <row r="1" spans="1:6" ht="20.25" x14ac:dyDescent="0.3">
      <c r="A1" s="116"/>
      <c r="B1" s="1" t="s">
        <v>83</v>
      </c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49.59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187.06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592.27</v>
      </c>
      <c r="F14" s="8"/>
    </row>
    <row r="15" spans="1:6" x14ac:dyDescent="0.2">
      <c r="B15" t="s">
        <v>6</v>
      </c>
      <c r="E15" s="8">
        <v>359.17</v>
      </c>
      <c r="F15" s="8"/>
    </row>
    <row r="16" spans="1:6" x14ac:dyDescent="0.2">
      <c r="B16" t="s">
        <v>7</v>
      </c>
      <c r="E16" s="8">
        <v>257.19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2938.88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30.61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592.27</v>
      </c>
      <c r="F27" s="8"/>
    </row>
    <row r="28" spans="2:6" x14ac:dyDescent="0.2">
      <c r="B28" t="s">
        <v>6</v>
      </c>
      <c r="E28" s="8">
        <v>359.17</v>
      </c>
      <c r="F28" s="8"/>
    </row>
    <row r="29" spans="2:6" x14ac:dyDescent="0.2">
      <c r="B29" t="s">
        <v>7</v>
      </c>
      <c r="E29" s="8">
        <v>257.19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2003.63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107.07</v>
      </c>
      <c r="F34" s="8"/>
    </row>
    <row r="35" spans="1:9" x14ac:dyDescent="0.2">
      <c r="B35" t="s">
        <v>14</v>
      </c>
      <c r="E35" s="8">
        <v>152.97</v>
      </c>
      <c r="F35" s="8"/>
    </row>
    <row r="36" spans="1:9" x14ac:dyDescent="0.2">
      <c r="B36" t="s">
        <v>15</v>
      </c>
      <c r="E36" s="8">
        <v>2.38</v>
      </c>
      <c r="F36" s="8"/>
    </row>
    <row r="37" spans="1:9" ht="13.5" thickBot="1" x14ac:dyDescent="0.25"/>
    <row r="38" spans="1:9" ht="16.5" thickTop="1" thickBot="1" x14ac:dyDescent="0.3">
      <c r="B38" s="5" t="s">
        <v>84</v>
      </c>
      <c r="E38" s="16">
        <f>12*E20+2*E31</f>
        <v>39273.82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4" spans="1:9" ht="20.25" x14ac:dyDescent="0.3">
      <c r="A44" s="116"/>
      <c r="B44" s="1" t="s">
        <v>81</v>
      </c>
    </row>
    <row r="46" spans="1:9" x14ac:dyDescent="0.2">
      <c r="B46" s="2" t="s">
        <v>0</v>
      </c>
      <c r="C46" s="120">
        <v>0</v>
      </c>
    </row>
    <row r="47" spans="1:9" x14ac:dyDescent="0.2">
      <c r="B47" s="2"/>
      <c r="C47" s="119"/>
    </row>
    <row r="48" spans="1:9" x14ac:dyDescent="0.2">
      <c r="B48" s="2" t="s">
        <v>79</v>
      </c>
      <c r="C48" s="121">
        <v>0</v>
      </c>
    </row>
    <row r="49" spans="2:6" x14ac:dyDescent="0.2">
      <c r="B49" s="2"/>
      <c r="C49" s="4"/>
    </row>
    <row r="50" spans="2:6" x14ac:dyDescent="0.2">
      <c r="B50" s="5" t="s">
        <v>1</v>
      </c>
      <c r="C50" s="32">
        <v>48.38</v>
      </c>
      <c r="D50" s="101"/>
    </row>
    <row r="51" spans="2:6" x14ac:dyDescent="0.2">
      <c r="B51" s="2"/>
    </row>
    <row r="52" spans="2:6" x14ac:dyDescent="0.2">
      <c r="B52" s="5" t="s">
        <v>80</v>
      </c>
      <c r="C52" s="32">
        <v>182.5</v>
      </c>
      <c r="E52" s="8"/>
    </row>
    <row r="53" spans="2:6" x14ac:dyDescent="0.2">
      <c r="B53" s="2"/>
    </row>
    <row r="54" spans="2:6" x14ac:dyDescent="0.2">
      <c r="B54" s="7" t="s">
        <v>2</v>
      </c>
    </row>
    <row r="55" spans="2:6" x14ac:dyDescent="0.2">
      <c r="B55" t="s">
        <v>3</v>
      </c>
      <c r="E55" s="8">
        <v>1256.8900000000001</v>
      </c>
      <c r="F55" s="8"/>
    </row>
    <row r="56" spans="2:6" x14ac:dyDescent="0.2">
      <c r="B56" t="s">
        <v>4</v>
      </c>
      <c r="E56" s="8">
        <f>C46*C50</f>
        <v>0</v>
      </c>
      <c r="F56" s="8"/>
    </row>
    <row r="57" spans="2:6" x14ac:dyDescent="0.2">
      <c r="B57" t="s">
        <v>5</v>
      </c>
      <c r="E57" s="8">
        <v>577.82000000000005</v>
      </c>
      <c r="F57" s="8"/>
    </row>
    <row r="58" spans="2:6" x14ac:dyDescent="0.2">
      <c r="B58" t="s">
        <v>6</v>
      </c>
      <c r="E58" s="8">
        <v>350.41</v>
      </c>
      <c r="F58" s="8"/>
    </row>
    <row r="59" spans="2:6" x14ac:dyDescent="0.2">
      <c r="B59" t="s">
        <v>7</v>
      </c>
      <c r="E59" s="8">
        <v>250.92</v>
      </c>
      <c r="F59" s="8"/>
    </row>
    <row r="60" spans="2:6" x14ac:dyDescent="0.2">
      <c r="B60" t="s">
        <v>8</v>
      </c>
      <c r="E60" s="8">
        <v>24.5</v>
      </c>
      <c r="F60" s="8"/>
    </row>
    <row r="61" spans="2:6" x14ac:dyDescent="0.2">
      <c r="B61" t="s">
        <v>9</v>
      </c>
      <c r="E61" s="8">
        <v>406.66</v>
      </c>
      <c r="F61" s="8"/>
    </row>
    <row r="62" spans="2:6" x14ac:dyDescent="0.2">
      <c r="B62" t="s">
        <v>78</v>
      </c>
      <c r="E62" s="8">
        <f>C48*C52</f>
        <v>0</v>
      </c>
      <c r="F62" s="8"/>
    </row>
    <row r="63" spans="2:6" ht="15" x14ac:dyDescent="0.25">
      <c r="B63" s="9"/>
      <c r="E63" s="10">
        <f>SUM(E55:E62)</f>
        <v>2867.2</v>
      </c>
      <c r="F63" s="10"/>
    </row>
    <row r="65" spans="2:6" x14ac:dyDescent="0.2">
      <c r="B65" s="7" t="s">
        <v>10</v>
      </c>
    </row>
    <row r="66" spans="2:6" x14ac:dyDescent="0.2">
      <c r="B66" s="11" t="s">
        <v>11</v>
      </c>
      <c r="C66" s="12">
        <v>29.86</v>
      </c>
      <c r="D66" s="103"/>
    </row>
    <row r="67" spans="2:6" x14ac:dyDescent="0.2">
      <c r="B67" s="13"/>
    </row>
    <row r="68" spans="2:6" x14ac:dyDescent="0.2">
      <c r="B68" t="s">
        <v>3</v>
      </c>
      <c r="E68" s="8">
        <v>775.61</v>
      </c>
      <c r="F68" s="8"/>
    </row>
    <row r="69" spans="2:6" x14ac:dyDescent="0.2">
      <c r="B69" t="s">
        <v>4</v>
      </c>
      <c r="E69" s="8">
        <f>C46*C66</f>
        <v>0</v>
      </c>
      <c r="F69" s="8"/>
    </row>
    <row r="70" spans="2:6" x14ac:dyDescent="0.2">
      <c r="B70" t="s">
        <v>5</v>
      </c>
      <c r="E70" s="8">
        <v>577.82000000000005</v>
      </c>
      <c r="F70" s="8"/>
    </row>
    <row r="71" spans="2:6" x14ac:dyDescent="0.2">
      <c r="B71" t="s">
        <v>6</v>
      </c>
      <c r="E71" s="8">
        <v>350.41</v>
      </c>
      <c r="F71" s="8"/>
    </row>
    <row r="72" spans="2:6" x14ac:dyDescent="0.2">
      <c r="B72" t="s">
        <v>7</v>
      </c>
      <c r="E72" s="8">
        <v>250.92</v>
      </c>
      <c r="F72" s="8"/>
    </row>
    <row r="73" spans="2:6" x14ac:dyDescent="0.2">
      <c r="B73" t="s">
        <v>77</v>
      </c>
      <c r="E73" s="8">
        <f>C48*C52</f>
        <v>0</v>
      </c>
      <c r="F73" s="8"/>
    </row>
    <row r="74" spans="2:6" ht="15" x14ac:dyDescent="0.25">
      <c r="B74" s="9"/>
      <c r="E74" s="14">
        <f>SUM(E68:E73)</f>
        <v>1954.7600000000002</v>
      </c>
      <c r="F74" s="14"/>
    </row>
    <row r="76" spans="2:6" x14ac:dyDescent="0.2">
      <c r="B76" s="15" t="s">
        <v>12</v>
      </c>
    </row>
    <row r="77" spans="2:6" x14ac:dyDescent="0.2">
      <c r="B77" t="s">
        <v>13</v>
      </c>
      <c r="E77" s="8">
        <v>104.46</v>
      </c>
      <c r="F77" s="8"/>
    </row>
    <row r="78" spans="2:6" x14ac:dyDescent="0.2">
      <c r="B78" t="s">
        <v>14</v>
      </c>
      <c r="E78" s="8">
        <v>149.24</v>
      </c>
      <c r="F78" s="8"/>
    </row>
    <row r="79" spans="2:6" x14ac:dyDescent="0.2">
      <c r="B79" t="s">
        <v>15</v>
      </c>
      <c r="E79" s="8">
        <v>2.3199999999999998</v>
      </c>
      <c r="F79" s="8"/>
    </row>
    <row r="80" spans="2:6" ht="13.5" thickBot="1" x14ac:dyDescent="0.25"/>
    <row r="81" spans="1:9" ht="16.5" thickTop="1" thickBot="1" x14ac:dyDescent="0.3">
      <c r="B81" s="5" t="s">
        <v>82</v>
      </c>
      <c r="E81" s="16">
        <f>12*E63+2*E74</f>
        <v>38315.919999999998</v>
      </c>
      <c r="F81" s="117"/>
    </row>
    <row r="82" spans="1:9" ht="23.25" thickTop="1" x14ac:dyDescent="0.2">
      <c r="B82" s="17" t="s">
        <v>17</v>
      </c>
    </row>
    <row r="84" spans="1:9" x14ac:dyDescent="0.2">
      <c r="B84" s="18"/>
      <c r="C84" s="18"/>
      <c r="D84" s="18"/>
      <c r="E84" s="18"/>
      <c r="F84" s="18"/>
      <c r="G84" s="18"/>
      <c r="H84" s="18"/>
      <c r="I84" s="18"/>
    </row>
    <row r="87" spans="1:9" ht="20.25" x14ac:dyDescent="0.3">
      <c r="A87" s="116"/>
      <c r="B87" s="1" t="s">
        <v>75</v>
      </c>
    </row>
    <row r="89" spans="1:9" x14ac:dyDescent="0.2">
      <c r="B89" s="2" t="s">
        <v>0</v>
      </c>
      <c r="C89" s="120">
        <v>0</v>
      </c>
    </row>
    <row r="90" spans="1:9" x14ac:dyDescent="0.2">
      <c r="B90" s="2"/>
      <c r="C90" s="119"/>
    </row>
    <row r="91" spans="1:9" x14ac:dyDescent="0.2">
      <c r="B91" s="2" t="s">
        <v>79</v>
      </c>
      <c r="C91" s="121">
        <v>0</v>
      </c>
    </row>
    <row r="92" spans="1:9" x14ac:dyDescent="0.2">
      <c r="B92" s="2"/>
      <c r="C92" s="4"/>
    </row>
    <row r="93" spans="1:9" x14ac:dyDescent="0.2">
      <c r="B93" s="5" t="s">
        <v>1</v>
      </c>
      <c r="C93" s="32">
        <v>47.67</v>
      </c>
      <c r="D93" s="101"/>
    </row>
    <row r="94" spans="1:9" x14ac:dyDescent="0.2">
      <c r="B94" s="2"/>
    </row>
    <row r="95" spans="1:9" x14ac:dyDescent="0.2">
      <c r="B95" s="5" t="s">
        <v>80</v>
      </c>
      <c r="C95" s="32">
        <v>179.86</v>
      </c>
      <c r="E95" s="8"/>
    </row>
    <row r="96" spans="1:9" x14ac:dyDescent="0.2">
      <c r="B96" s="2"/>
    </row>
    <row r="97" spans="2:6" x14ac:dyDescent="0.2">
      <c r="B97" s="7" t="s">
        <v>2</v>
      </c>
    </row>
    <row r="98" spans="2:6" x14ac:dyDescent="0.2">
      <c r="B98" t="s">
        <v>3</v>
      </c>
      <c r="E98" s="8">
        <v>1238.68</v>
      </c>
      <c r="F98" s="8"/>
    </row>
    <row r="99" spans="2:6" x14ac:dyDescent="0.2">
      <c r="B99" t="s">
        <v>4</v>
      </c>
      <c r="E99" s="8">
        <f>C89*C93</f>
        <v>0</v>
      </c>
      <c r="F99" s="8"/>
    </row>
    <row r="100" spans="2:6" x14ac:dyDescent="0.2">
      <c r="B100" t="s">
        <v>5</v>
      </c>
      <c r="E100" s="8">
        <v>569.45000000000005</v>
      </c>
      <c r="F100" s="8"/>
    </row>
    <row r="101" spans="2:6" x14ac:dyDescent="0.2">
      <c r="B101" t="s">
        <v>6</v>
      </c>
      <c r="E101" s="8">
        <v>334.47</v>
      </c>
      <c r="F101" s="8"/>
    </row>
    <row r="102" spans="2:6" x14ac:dyDescent="0.2">
      <c r="B102" t="s">
        <v>7</v>
      </c>
      <c r="E102" s="8">
        <v>247.28</v>
      </c>
      <c r="F102" s="8"/>
    </row>
    <row r="103" spans="2:6" x14ac:dyDescent="0.2">
      <c r="B103" t="s">
        <v>8</v>
      </c>
      <c r="E103" s="8">
        <v>24.14</v>
      </c>
      <c r="F103" s="8"/>
    </row>
    <row r="104" spans="2:6" x14ac:dyDescent="0.2">
      <c r="B104" t="s">
        <v>9</v>
      </c>
      <c r="E104" s="8">
        <v>406.66</v>
      </c>
      <c r="F104" s="8"/>
    </row>
    <row r="105" spans="2:6" x14ac:dyDescent="0.2">
      <c r="B105" t="s">
        <v>78</v>
      </c>
      <c r="E105" s="8">
        <f>C91*C95</f>
        <v>0</v>
      </c>
      <c r="F105" s="8"/>
    </row>
    <row r="106" spans="2:6" ht="15" x14ac:dyDescent="0.25">
      <c r="B106" s="9"/>
      <c r="E106" s="10">
        <f>SUM(E98:E105)</f>
        <v>2820.6800000000003</v>
      </c>
      <c r="F106" s="10"/>
    </row>
    <row r="108" spans="2:6" x14ac:dyDescent="0.2">
      <c r="B108" s="7" t="s">
        <v>10</v>
      </c>
    </row>
    <row r="109" spans="2:6" x14ac:dyDescent="0.2">
      <c r="B109" s="11" t="s">
        <v>11</v>
      </c>
      <c r="C109" s="12">
        <v>29.43</v>
      </c>
      <c r="D109" s="103"/>
    </row>
    <row r="110" spans="2:6" x14ac:dyDescent="0.2">
      <c r="B110" s="13"/>
    </row>
    <row r="111" spans="2:6" x14ac:dyDescent="0.2">
      <c r="B111" t="s">
        <v>3</v>
      </c>
      <c r="E111" s="8">
        <v>764.37</v>
      </c>
      <c r="F111" s="8"/>
    </row>
    <row r="112" spans="2:6" x14ac:dyDescent="0.2">
      <c r="B112" t="s">
        <v>4</v>
      </c>
      <c r="E112" s="8">
        <f>C89*C109</f>
        <v>0</v>
      </c>
      <c r="F112" s="8"/>
    </row>
    <row r="113" spans="2:9" x14ac:dyDescent="0.2">
      <c r="B113" t="s">
        <v>5</v>
      </c>
      <c r="E113" s="8">
        <v>569.45000000000005</v>
      </c>
      <c r="F113" s="8"/>
    </row>
    <row r="114" spans="2:9" x14ac:dyDescent="0.2">
      <c r="B114" t="s">
        <v>6</v>
      </c>
      <c r="E114" s="8">
        <v>334.47</v>
      </c>
      <c r="F114" s="8"/>
    </row>
    <row r="115" spans="2:9" x14ac:dyDescent="0.2">
      <c r="B115" t="s">
        <v>7</v>
      </c>
      <c r="E115" s="8">
        <v>247.28</v>
      </c>
      <c r="F115" s="8"/>
    </row>
    <row r="116" spans="2:9" x14ac:dyDescent="0.2">
      <c r="B116" t="s">
        <v>77</v>
      </c>
      <c r="E116" s="8">
        <f>C91*C95</f>
        <v>0</v>
      </c>
      <c r="F116" s="8"/>
    </row>
    <row r="117" spans="2:9" ht="15" x14ac:dyDescent="0.25">
      <c r="B117" s="9"/>
      <c r="E117" s="14">
        <f>SUM(E111:E116)</f>
        <v>1915.5700000000002</v>
      </c>
      <c r="F117" s="14"/>
    </row>
    <row r="119" spans="2:9" x14ac:dyDescent="0.2">
      <c r="B119" s="15" t="s">
        <v>12</v>
      </c>
    </row>
    <row r="120" spans="2:9" x14ac:dyDescent="0.2">
      <c r="B120" t="s">
        <v>13</v>
      </c>
      <c r="E120" s="8">
        <v>102.95</v>
      </c>
      <c r="F120" s="8"/>
    </row>
    <row r="121" spans="2:9" x14ac:dyDescent="0.2">
      <c r="B121" t="s">
        <v>14</v>
      </c>
      <c r="E121" s="8">
        <v>147.07</v>
      </c>
      <c r="F121" s="8"/>
    </row>
    <row r="122" spans="2:9" x14ac:dyDescent="0.2">
      <c r="B122" t="s">
        <v>15</v>
      </c>
      <c r="E122" s="8">
        <v>2.2799999999999998</v>
      </c>
      <c r="F122" s="8"/>
    </row>
    <row r="123" spans="2:9" ht="13.5" thickBot="1" x14ac:dyDescent="0.25"/>
    <row r="124" spans="2:9" ht="16.5" thickTop="1" thickBot="1" x14ac:dyDescent="0.3">
      <c r="B124" s="5" t="s">
        <v>76</v>
      </c>
      <c r="E124" s="16">
        <f>12*E106+2*E117</f>
        <v>37679.300000000003</v>
      </c>
      <c r="F124" s="117"/>
    </row>
    <row r="125" spans="2:9" ht="23.25" thickTop="1" x14ac:dyDescent="0.2">
      <c r="B125" s="17" t="s">
        <v>17</v>
      </c>
    </row>
    <row r="127" spans="2:9" x14ac:dyDescent="0.2">
      <c r="B127" s="18"/>
      <c r="C127" s="18"/>
      <c r="D127" s="18"/>
      <c r="E127" s="18"/>
      <c r="F127" s="18"/>
      <c r="G127" s="18"/>
      <c r="H127" s="18"/>
      <c r="I127" s="18"/>
    </row>
    <row r="129" spans="1:6" ht="22.5" customHeight="1" x14ac:dyDescent="0.3">
      <c r="A129" s="116"/>
      <c r="B129" s="1" t="s">
        <v>73</v>
      </c>
    </row>
    <row r="131" spans="1:6" x14ac:dyDescent="0.2">
      <c r="B131" s="2" t="s">
        <v>0</v>
      </c>
      <c r="C131" s="3">
        <v>0</v>
      </c>
    </row>
    <row r="132" spans="1:6" x14ac:dyDescent="0.2">
      <c r="B132" s="2"/>
      <c r="C132" s="4"/>
    </row>
    <row r="133" spans="1:6" x14ac:dyDescent="0.2">
      <c r="B133" s="5" t="s">
        <v>1</v>
      </c>
      <c r="C133" s="6">
        <v>46.74</v>
      </c>
      <c r="D133" s="101"/>
    </row>
    <row r="134" spans="1:6" x14ac:dyDescent="0.2">
      <c r="B134" s="2"/>
    </row>
    <row r="135" spans="1:6" x14ac:dyDescent="0.2">
      <c r="B135" s="7" t="s">
        <v>2</v>
      </c>
    </row>
    <row r="136" spans="1:6" x14ac:dyDescent="0.2">
      <c r="B136" t="s">
        <v>3</v>
      </c>
      <c r="E136" s="8">
        <v>1214.3900000000001</v>
      </c>
      <c r="F136" s="8"/>
    </row>
    <row r="137" spans="1:6" x14ac:dyDescent="0.2">
      <c r="B137" t="s">
        <v>4</v>
      </c>
      <c r="E137" s="8">
        <f>C131*C133</f>
        <v>0</v>
      </c>
      <c r="F137" s="8"/>
    </row>
    <row r="138" spans="1:6" x14ac:dyDescent="0.2">
      <c r="B138" t="s">
        <v>5</v>
      </c>
      <c r="E138" s="8">
        <v>558.28</v>
      </c>
      <c r="F138" s="8"/>
    </row>
    <row r="139" spans="1:6" x14ac:dyDescent="0.2">
      <c r="B139" t="s">
        <v>6</v>
      </c>
      <c r="E139" s="8">
        <v>327.91</v>
      </c>
      <c r="F139" s="8"/>
    </row>
    <row r="140" spans="1:6" x14ac:dyDescent="0.2">
      <c r="B140" t="s">
        <v>7</v>
      </c>
      <c r="E140" s="8">
        <v>242.43</v>
      </c>
      <c r="F140" s="8"/>
    </row>
    <row r="141" spans="1:6" x14ac:dyDescent="0.2">
      <c r="B141" t="s">
        <v>8</v>
      </c>
      <c r="E141" s="8">
        <v>23.67</v>
      </c>
      <c r="F141" s="8"/>
    </row>
    <row r="142" spans="1:6" x14ac:dyDescent="0.2">
      <c r="B142" t="s">
        <v>9</v>
      </c>
      <c r="E142" s="8">
        <v>392.91</v>
      </c>
      <c r="F142" s="8"/>
    </row>
    <row r="143" spans="1:6" ht="15" x14ac:dyDescent="0.25">
      <c r="B143" s="9"/>
      <c r="E143" s="10">
        <f>SUM(E136:E142)</f>
        <v>2759.5899999999997</v>
      </c>
      <c r="F143" s="10"/>
    </row>
    <row r="145" spans="2:6" x14ac:dyDescent="0.2">
      <c r="B145" s="7" t="s">
        <v>10</v>
      </c>
    </row>
    <row r="146" spans="2:6" x14ac:dyDescent="0.2">
      <c r="B146" s="11" t="s">
        <v>11</v>
      </c>
      <c r="C146" s="12">
        <v>28.85</v>
      </c>
      <c r="D146" s="103"/>
    </row>
    <row r="147" spans="2:6" x14ac:dyDescent="0.2">
      <c r="B147" s="13"/>
    </row>
    <row r="148" spans="2:6" x14ac:dyDescent="0.2">
      <c r="B148" t="s">
        <v>3</v>
      </c>
      <c r="E148" s="8">
        <v>749.38</v>
      </c>
      <c r="F148" s="8"/>
    </row>
    <row r="149" spans="2:6" x14ac:dyDescent="0.2">
      <c r="B149" t="s">
        <v>4</v>
      </c>
      <c r="E149" s="8">
        <f>C131*C146</f>
        <v>0</v>
      </c>
      <c r="F149" s="8"/>
    </row>
    <row r="150" spans="2:6" x14ac:dyDescent="0.2">
      <c r="B150" t="s">
        <v>5</v>
      </c>
      <c r="E150" s="8">
        <v>558.28</v>
      </c>
      <c r="F150" s="8"/>
    </row>
    <row r="151" spans="2:6" x14ac:dyDescent="0.2">
      <c r="B151" t="s">
        <v>6</v>
      </c>
      <c r="E151" s="8">
        <v>327.91</v>
      </c>
      <c r="F151" s="8"/>
    </row>
    <row r="152" spans="2:6" x14ac:dyDescent="0.2">
      <c r="B152" t="s">
        <v>7</v>
      </c>
      <c r="E152" s="8">
        <v>242.43</v>
      </c>
      <c r="F152" s="8"/>
    </row>
    <row r="153" spans="2:6" ht="15" x14ac:dyDescent="0.25">
      <c r="B153" s="9"/>
      <c r="E153" s="14">
        <f>SUM(E148:E152)</f>
        <v>1878</v>
      </c>
      <c r="F153" s="14"/>
    </row>
    <row r="155" spans="2:6" x14ac:dyDescent="0.2">
      <c r="B155" s="15" t="s">
        <v>12</v>
      </c>
    </row>
    <row r="156" spans="2:6" x14ac:dyDescent="0.2">
      <c r="B156" t="s">
        <v>13</v>
      </c>
      <c r="E156" s="8">
        <v>100.93</v>
      </c>
      <c r="F156" s="8"/>
    </row>
    <row r="157" spans="2:6" x14ac:dyDescent="0.2">
      <c r="B157" t="s">
        <v>14</v>
      </c>
      <c r="E157" s="8">
        <v>144.19</v>
      </c>
      <c r="F157" s="8"/>
    </row>
    <row r="158" spans="2:6" x14ac:dyDescent="0.2">
      <c r="B158" t="s">
        <v>15</v>
      </c>
      <c r="E158" s="8">
        <v>2.2400000000000002</v>
      </c>
      <c r="F158" s="8"/>
    </row>
    <row r="159" spans="2:6" ht="13.5" thickBot="1" x14ac:dyDescent="0.25"/>
    <row r="160" spans="2:6" ht="16.5" thickTop="1" thickBot="1" x14ac:dyDescent="0.3">
      <c r="B160" s="5" t="s">
        <v>74</v>
      </c>
      <c r="E160" s="16">
        <f>12*E143+2*E153</f>
        <v>36871.079999999994</v>
      </c>
      <c r="F160" s="117"/>
    </row>
    <row r="161" spans="1:9" ht="23.25" thickTop="1" x14ac:dyDescent="0.2">
      <c r="B161" s="17" t="s">
        <v>17</v>
      </c>
    </row>
    <row r="163" spans="1:9" x14ac:dyDescent="0.2">
      <c r="B163" s="18"/>
      <c r="C163" s="18"/>
      <c r="D163" s="18"/>
      <c r="E163" s="18"/>
      <c r="F163" s="18"/>
      <c r="G163" s="18"/>
      <c r="H163" s="18"/>
      <c r="I163" s="18"/>
    </row>
    <row r="167" spans="1:9" ht="22.5" customHeight="1" x14ac:dyDescent="0.3">
      <c r="A167" s="116"/>
      <c r="B167" s="1" t="s">
        <v>71</v>
      </c>
    </row>
    <row r="169" spans="1:9" x14ac:dyDescent="0.2">
      <c r="B169" s="2" t="s">
        <v>0</v>
      </c>
      <c r="C169" s="3">
        <v>1</v>
      </c>
    </row>
    <row r="170" spans="1:9" x14ac:dyDescent="0.2">
      <c r="B170" s="2"/>
      <c r="C170" s="4"/>
    </row>
    <row r="171" spans="1:9" x14ac:dyDescent="0.2">
      <c r="B171" s="5" t="s">
        <v>1</v>
      </c>
      <c r="C171" s="6">
        <v>46.32</v>
      </c>
      <c r="D171" s="101"/>
    </row>
    <row r="172" spans="1:9" x14ac:dyDescent="0.2">
      <c r="B172" s="2"/>
    </row>
    <row r="173" spans="1:9" x14ac:dyDescent="0.2">
      <c r="B173" s="7" t="s">
        <v>2</v>
      </c>
    </row>
    <row r="174" spans="1:9" x14ac:dyDescent="0.2">
      <c r="B174" t="s">
        <v>3</v>
      </c>
      <c r="E174" s="8">
        <v>1203.56</v>
      </c>
      <c r="F174" s="8"/>
    </row>
    <row r="175" spans="1:9" x14ac:dyDescent="0.2">
      <c r="B175" t="s">
        <v>4</v>
      </c>
      <c r="E175" s="8">
        <f>C169*C171</f>
        <v>46.32</v>
      </c>
      <c r="F175" s="8"/>
    </row>
    <row r="176" spans="1:9" x14ac:dyDescent="0.2">
      <c r="B176" t="s">
        <v>5</v>
      </c>
      <c r="E176" s="8">
        <v>553.29999999999995</v>
      </c>
      <c r="F176" s="8"/>
    </row>
    <row r="177" spans="2:6" x14ac:dyDescent="0.2">
      <c r="B177" t="s">
        <v>6</v>
      </c>
      <c r="E177" s="8">
        <v>324.99</v>
      </c>
      <c r="F177" s="8"/>
    </row>
    <row r="178" spans="2:6" x14ac:dyDescent="0.2">
      <c r="B178" t="s">
        <v>7</v>
      </c>
      <c r="E178" s="8">
        <v>240.26999999999998</v>
      </c>
      <c r="F178" s="8"/>
    </row>
    <row r="179" spans="2:6" x14ac:dyDescent="0.2">
      <c r="B179" t="s">
        <v>8</v>
      </c>
      <c r="E179" s="8">
        <v>23.46</v>
      </c>
      <c r="F179" s="8"/>
    </row>
    <row r="180" spans="2:6" x14ac:dyDescent="0.2">
      <c r="B180" t="s">
        <v>9</v>
      </c>
      <c r="E180" s="8">
        <v>389.40999999999997</v>
      </c>
      <c r="F180" s="8"/>
    </row>
    <row r="181" spans="2:6" ht="15" x14ac:dyDescent="0.25">
      <c r="B181" s="9"/>
      <c r="E181" s="10">
        <f>SUM(E174:E180)</f>
        <v>2781.31</v>
      </c>
      <c r="F181" s="10"/>
    </row>
    <row r="183" spans="2:6" x14ac:dyDescent="0.2">
      <c r="B183" s="7" t="s">
        <v>10</v>
      </c>
    </row>
    <row r="184" spans="2:6" x14ac:dyDescent="0.2">
      <c r="B184" s="11" t="s">
        <v>11</v>
      </c>
      <c r="C184" s="12">
        <v>28.59</v>
      </c>
      <c r="D184" s="103"/>
    </row>
    <row r="185" spans="2:6" x14ac:dyDescent="0.2">
      <c r="B185" s="13"/>
    </row>
    <row r="186" spans="2:6" x14ac:dyDescent="0.2">
      <c r="B186" t="s">
        <v>3</v>
      </c>
      <c r="E186" s="8">
        <v>742.7</v>
      </c>
      <c r="F186" s="8"/>
    </row>
    <row r="187" spans="2:6" x14ac:dyDescent="0.2">
      <c r="B187" t="s">
        <v>4</v>
      </c>
      <c r="E187" s="8">
        <f>C169*C184</f>
        <v>28.59</v>
      </c>
      <c r="F187" s="8"/>
    </row>
    <row r="188" spans="2:6" x14ac:dyDescent="0.2">
      <c r="B188" t="s">
        <v>5</v>
      </c>
      <c r="E188" s="8">
        <v>553.29999999999995</v>
      </c>
      <c r="F188" s="8"/>
    </row>
    <row r="189" spans="2:6" x14ac:dyDescent="0.2">
      <c r="B189" t="s">
        <v>6</v>
      </c>
      <c r="E189" s="8">
        <v>324.99</v>
      </c>
      <c r="F189" s="8"/>
    </row>
    <row r="190" spans="2:6" x14ac:dyDescent="0.2">
      <c r="B190" t="s">
        <v>7</v>
      </c>
      <c r="E190" s="8">
        <v>240.26999999999998</v>
      </c>
      <c r="F190" s="8"/>
    </row>
    <row r="191" spans="2:6" ht="15" x14ac:dyDescent="0.25">
      <c r="B191" s="9"/>
      <c r="E191" s="14">
        <f>SUM(E186:E190)</f>
        <v>1889.8500000000001</v>
      </c>
      <c r="F191" s="14"/>
    </row>
    <row r="193" spans="2:9" x14ac:dyDescent="0.2">
      <c r="B193" s="15" t="s">
        <v>12</v>
      </c>
    </row>
    <row r="194" spans="2:9" x14ac:dyDescent="0.2">
      <c r="B194" t="s">
        <v>13</v>
      </c>
      <c r="E194" s="8">
        <v>100.03</v>
      </c>
      <c r="F194" s="8"/>
    </row>
    <row r="195" spans="2:9" x14ac:dyDescent="0.2">
      <c r="B195" t="s">
        <v>14</v>
      </c>
      <c r="E195" s="8">
        <v>142.89999999999998</v>
      </c>
      <c r="F195" s="8"/>
    </row>
    <row r="196" spans="2:9" x14ac:dyDescent="0.2">
      <c r="B196" t="s">
        <v>15</v>
      </c>
      <c r="E196" s="8">
        <v>2.2200000000000002</v>
      </c>
      <c r="F196" s="8"/>
    </row>
    <row r="197" spans="2:9" ht="13.5" thickBot="1" x14ac:dyDescent="0.25"/>
    <row r="198" spans="2:9" ht="16.5" thickTop="1" thickBot="1" x14ac:dyDescent="0.3">
      <c r="B198" s="5" t="s">
        <v>72</v>
      </c>
      <c r="E198" s="16">
        <f>12*E181+2*E191</f>
        <v>37155.42</v>
      </c>
      <c r="F198" s="117"/>
    </row>
    <row r="199" spans="2:9" ht="23.25" thickTop="1" x14ac:dyDescent="0.2">
      <c r="B199" s="17" t="s">
        <v>17</v>
      </c>
    </row>
    <row r="201" spans="2:9" x14ac:dyDescent="0.2">
      <c r="B201" s="18"/>
      <c r="C201" s="18"/>
      <c r="D201" s="18"/>
      <c r="E201" s="18"/>
      <c r="F201" s="18"/>
      <c r="G201" s="18"/>
      <c r="H201" s="18"/>
      <c r="I201" s="18"/>
    </row>
    <row r="205" spans="2:9" ht="22.5" customHeight="1" x14ac:dyDescent="0.3">
      <c r="B205" s="1" t="s">
        <v>69</v>
      </c>
    </row>
    <row r="207" spans="2:9" x14ac:dyDescent="0.2">
      <c r="B207" s="2" t="s">
        <v>0</v>
      </c>
      <c r="C207" s="3">
        <v>7</v>
      </c>
      <c r="E207" s="107" t="s">
        <v>67</v>
      </c>
      <c r="F207" s="107" t="s">
        <v>68</v>
      </c>
    </row>
    <row r="208" spans="2:9" x14ac:dyDescent="0.2">
      <c r="B208" s="2"/>
      <c r="C208" s="4"/>
    </row>
    <row r="209" spans="2:6" x14ac:dyDescent="0.2">
      <c r="B209" s="5" t="s">
        <v>1</v>
      </c>
      <c r="C209" s="6">
        <v>45.29</v>
      </c>
      <c r="D209" s="101">
        <v>45.41</v>
      </c>
    </row>
    <row r="210" spans="2:6" x14ac:dyDescent="0.2">
      <c r="B210" s="2"/>
    </row>
    <row r="211" spans="2:6" x14ac:dyDescent="0.2">
      <c r="B211" s="7" t="s">
        <v>2</v>
      </c>
    </row>
    <row r="212" spans="2:6" x14ac:dyDescent="0.2">
      <c r="B212" t="s">
        <v>3</v>
      </c>
      <c r="E212" s="8">
        <v>1177.08</v>
      </c>
      <c r="F212" s="8">
        <v>1179.96</v>
      </c>
    </row>
    <row r="213" spans="2:6" x14ac:dyDescent="0.2">
      <c r="B213" t="s">
        <v>4</v>
      </c>
      <c r="E213" s="8">
        <f>C207*C209</f>
        <v>317.02999999999997</v>
      </c>
      <c r="F213" s="8">
        <f>C207*D209</f>
        <v>317.87</v>
      </c>
    </row>
    <row r="214" spans="2:6" x14ac:dyDescent="0.2">
      <c r="B214" t="s">
        <v>5</v>
      </c>
      <c r="E214" s="8">
        <v>541.12</v>
      </c>
      <c r="F214" s="8">
        <v>542.45000000000005</v>
      </c>
    </row>
    <row r="215" spans="2:6" x14ac:dyDescent="0.2">
      <c r="B215" t="s">
        <v>6</v>
      </c>
      <c r="E215" s="8">
        <v>317.83</v>
      </c>
      <c r="F215" s="8">
        <v>318.61</v>
      </c>
    </row>
    <row r="216" spans="2:6" x14ac:dyDescent="0.2">
      <c r="B216" t="s">
        <v>7</v>
      </c>
      <c r="E216" s="8">
        <v>234.98</v>
      </c>
      <c r="F216" s="8">
        <v>235.55</v>
      </c>
    </row>
    <row r="217" spans="2:6" x14ac:dyDescent="0.2">
      <c r="B217" t="s">
        <v>8</v>
      </c>
      <c r="E217" s="8">
        <v>22.94</v>
      </c>
      <c r="F217" s="8">
        <v>23</v>
      </c>
    </row>
    <row r="218" spans="2:6" x14ac:dyDescent="0.2">
      <c r="B218" t="s">
        <v>9</v>
      </c>
      <c r="E218" s="8">
        <v>380.84</v>
      </c>
      <c r="F218" s="8">
        <v>381.77</v>
      </c>
    </row>
    <row r="219" spans="2:6" ht="15" x14ac:dyDescent="0.25">
      <c r="B219" s="9"/>
      <c r="E219" s="10">
        <f>SUM(E212:E218)</f>
        <v>2991.82</v>
      </c>
      <c r="F219" s="10">
        <f>SUM(F212:F218)</f>
        <v>2999.21</v>
      </c>
    </row>
    <row r="221" spans="2:6" x14ac:dyDescent="0.2">
      <c r="B221" s="7" t="s">
        <v>10</v>
      </c>
    </row>
    <row r="222" spans="2:6" x14ac:dyDescent="0.2">
      <c r="B222" s="11" t="s">
        <v>11</v>
      </c>
      <c r="C222" s="12">
        <v>27.95</v>
      </c>
      <c r="D222" s="103">
        <v>28.02</v>
      </c>
    </row>
    <row r="223" spans="2:6" x14ac:dyDescent="0.2">
      <c r="B223" s="13"/>
    </row>
    <row r="224" spans="2:6" x14ac:dyDescent="0.2">
      <c r="B224" t="s">
        <v>3</v>
      </c>
      <c r="E224" s="8">
        <v>726.35</v>
      </c>
      <c r="F224" s="8">
        <v>728.13</v>
      </c>
    </row>
    <row r="225" spans="2:9" x14ac:dyDescent="0.2">
      <c r="B225" t="s">
        <v>4</v>
      </c>
      <c r="E225" s="8">
        <f>C207*C222</f>
        <v>195.65</v>
      </c>
      <c r="F225" s="8">
        <f>C207*D222</f>
        <v>196.14</v>
      </c>
    </row>
    <row r="226" spans="2:9" x14ac:dyDescent="0.2">
      <c r="B226" t="s">
        <v>5</v>
      </c>
      <c r="E226" s="8">
        <v>541.12</v>
      </c>
      <c r="F226" s="8">
        <v>542.45000000000005</v>
      </c>
    </row>
    <row r="227" spans="2:9" x14ac:dyDescent="0.2">
      <c r="B227" t="s">
        <v>6</v>
      </c>
      <c r="E227" s="8">
        <v>317.83</v>
      </c>
      <c r="F227" s="8">
        <v>318.61</v>
      </c>
    </row>
    <row r="228" spans="2:9" x14ac:dyDescent="0.2">
      <c r="B228" t="s">
        <v>7</v>
      </c>
      <c r="E228" s="8">
        <v>234.98</v>
      </c>
      <c r="F228" s="8">
        <v>235.55</v>
      </c>
    </row>
    <row r="229" spans="2:9" ht="15" x14ac:dyDescent="0.25">
      <c r="B229" s="9"/>
      <c r="E229" s="14">
        <f>SUM(E224:E228)</f>
        <v>2015.9299999999998</v>
      </c>
      <c r="F229" s="14">
        <f>SUM(F224:F228)</f>
        <v>2020.8799999999999</v>
      </c>
    </row>
    <row r="231" spans="2:9" x14ac:dyDescent="0.2">
      <c r="B231" s="15" t="s">
        <v>12</v>
      </c>
    </row>
    <row r="232" spans="2:9" x14ac:dyDescent="0.2">
      <c r="B232" t="s">
        <v>13</v>
      </c>
      <c r="E232" s="8">
        <v>97.820000000000007</v>
      </c>
      <c r="F232" s="8">
        <v>98.06</v>
      </c>
    </row>
    <row r="233" spans="2:9" x14ac:dyDescent="0.2">
      <c r="B233" t="s">
        <v>14</v>
      </c>
      <c r="E233" s="8">
        <v>139.75</v>
      </c>
      <c r="F233" s="8">
        <v>140.09</v>
      </c>
    </row>
    <row r="234" spans="2:9" x14ac:dyDescent="0.2">
      <c r="B234" t="s">
        <v>15</v>
      </c>
      <c r="E234" s="8">
        <v>2.16</v>
      </c>
      <c r="F234" s="8">
        <v>2.17</v>
      </c>
    </row>
    <row r="235" spans="2:9" ht="13.5" thickBot="1" x14ac:dyDescent="0.25"/>
    <row r="236" spans="2:9" ht="16.5" thickTop="1" thickBot="1" x14ac:dyDescent="0.3">
      <c r="B236" s="5" t="s">
        <v>70</v>
      </c>
      <c r="E236" s="106">
        <f>12*E219+2*E229</f>
        <v>39933.700000000004</v>
      </c>
      <c r="F236" s="118">
        <f>6*E219+6*F219+E229+F229</f>
        <v>39982.990000000005</v>
      </c>
    </row>
    <row r="237" spans="2:9" ht="23.25" thickTop="1" x14ac:dyDescent="0.2">
      <c r="B237" s="17" t="s">
        <v>17</v>
      </c>
    </row>
    <row r="239" spans="2:9" x14ac:dyDescent="0.2">
      <c r="B239" s="18"/>
      <c r="C239" s="18"/>
      <c r="D239" s="18"/>
      <c r="E239" s="18"/>
      <c r="F239" s="18"/>
      <c r="G239" s="18"/>
      <c r="H239" s="18"/>
      <c r="I239" s="18"/>
    </row>
    <row r="243" spans="2:6" ht="22.5" customHeight="1" x14ac:dyDescent="0.3">
      <c r="B243" s="1" t="s">
        <v>65</v>
      </c>
    </row>
    <row r="245" spans="2:6" x14ac:dyDescent="0.2">
      <c r="B245" s="2" t="s">
        <v>0</v>
      </c>
      <c r="C245" s="3">
        <v>7</v>
      </c>
      <c r="E245" s="107" t="s">
        <v>67</v>
      </c>
      <c r="F245" s="107" t="s">
        <v>68</v>
      </c>
    </row>
    <row r="246" spans="2:6" x14ac:dyDescent="0.2">
      <c r="B246" s="2"/>
      <c r="C246" s="4"/>
    </row>
    <row r="247" spans="2:6" x14ac:dyDescent="0.2">
      <c r="B247" s="5" t="s">
        <v>1</v>
      </c>
      <c r="C247" s="6">
        <v>44.18</v>
      </c>
      <c r="D247" s="101">
        <v>44.29</v>
      </c>
    </row>
    <row r="248" spans="2:6" x14ac:dyDescent="0.2">
      <c r="B248" s="2"/>
    </row>
    <row r="249" spans="2:6" x14ac:dyDescent="0.2">
      <c r="B249" s="7" t="s">
        <v>2</v>
      </c>
    </row>
    <row r="250" spans="2:6" x14ac:dyDescent="0.2">
      <c r="B250" t="s">
        <v>3</v>
      </c>
      <c r="E250" s="108">
        <v>1148.3399999999999</v>
      </c>
      <c r="F250" s="8">
        <v>1151.1600000000001</v>
      </c>
    </row>
    <row r="251" spans="2:6" x14ac:dyDescent="0.2">
      <c r="B251" t="s">
        <v>4</v>
      </c>
      <c r="E251" s="108">
        <f>C245*C247</f>
        <v>309.26</v>
      </c>
      <c r="F251" s="8">
        <f>C245*D247</f>
        <v>310.02999999999997</v>
      </c>
    </row>
    <row r="252" spans="2:6" x14ac:dyDescent="0.2">
      <c r="B252" t="s">
        <v>5</v>
      </c>
      <c r="E252" s="108">
        <v>527.9</v>
      </c>
      <c r="F252" s="8">
        <v>529.20000000000005</v>
      </c>
    </row>
    <row r="253" spans="2:6" x14ac:dyDescent="0.2">
      <c r="B253" t="s">
        <v>6</v>
      </c>
      <c r="E253" s="108">
        <v>310.07</v>
      </c>
      <c r="F253" s="8">
        <v>310.83</v>
      </c>
    </row>
    <row r="254" spans="2:6" x14ac:dyDescent="0.2">
      <c r="B254" t="s">
        <v>7</v>
      </c>
      <c r="E254" s="108">
        <v>229.23</v>
      </c>
      <c r="F254" s="8">
        <v>229.79999999999998</v>
      </c>
    </row>
    <row r="255" spans="2:6" x14ac:dyDescent="0.2">
      <c r="B255" t="s">
        <v>8</v>
      </c>
      <c r="E255" s="108">
        <v>22.380000000000003</v>
      </c>
      <c r="F255" s="8">
        <v>22.430000000000003</v>
      </c>
    </row>
    <row r="256" spans="2:6" x14ac:dyDescent="0.2">
      <c r="B256" t="s">
        <v>9</v>
      </c>
      <c r="E256" s="108">
        <v>371.53999999999996</v>
      </c>
      <c r="F256" s="8">
        <v>372.45</v>
      </c>
    </row>
    <row r="257" spans="2:6" ht="15" x14ac:dyDescent="0.25">
      <c r="B257" s="9"/>
      <c r="E257" s="109">
        <f>SUM(E250:E256)</f>
        <v>2918.7200000000003</v>
      </c>
      <c r="F257" s="10">
        <f>SUM(F250:F256)</f>
        <v>2925.9</v>
      </c>
    </row>
    <row r="259" spans="2:6" x14ac:dyDescent="0.2">
      <c r="B259" s="7" t="s">
        <v>10</v>
      </c>
    </row>
    <row r="260" spans="2:6" x14ac:dyDescent="0.2">
      <c r="B260" s="11" t="s">
        <v>11</v>
      </c>
      <c r="C260" s="12">
        <v>27.26</v>
      </c>
      <c r="D260" s="103">
        <v>27.32</v>
      </c>
      <c r="E260" s="102"/>
      <c r="F260" s="102"/>
    </row>
    <row r="261" spans="2:6" x14ac:dyDescent="0.2">
      <c r="B261" s="13"/>
      <c r="D261" s="102"/>
      <c r="E261" s="102"/>
      <c r="F261" s="102"/>
    </row>
    <row r="262" spans="2:6" x14ac:dyDescent="0.2">
      <c r="B262" t="s">
        <v>3</v>
      </c>
      <c r="D262" s="102"/>
      <c r="E262" s="110">
        <v>708.61</v>
      </c>
      <c r="F262" s="8">
        <v>710.35</v>
      </c>
    </row>
    <row r="263" spans="2:6" x14ac:dyDescent="0.2">
      <c r="B263" t="s">
        <v>4</v>
      </c>
      <c r="E263" s="110">
        <f>C245*C260</f>
        <v>190.82000000000002</v>
      </c>
      <c r="F263" s="8">
        <f>C245*D260</f>
        <v>191.24</v>
      </c>
    </row>
    <row r="264" spans="2:6" x14ac:dyDescent="0.2">
      <c r="B264" t="s">
        <v>5</v>
      </c>
      <c r="E264" s="110">
        <v>527.9</v>
      </c>
      <c r="F264" s="8">
        <v>529.20000000000005</v>
      </c>
    </row>
    <row r="265" spans="2:6" x14ac:dyDescent="0.2">
      <c r="B265" t="s">
        <v>6</v>
      </c>
      <c r="E265" s="110">
        <v>310.07</v>
      </c>
      <c r="F265" s="8">
        <v>310.83</v>
      </c>
    </row>
    <row r="266" spans="2:6" x14ac:dyDescent="0.2">
      <c r="B266" t="s">
        <v>7</v>
      </c>
      <c r="E266" s="110">
        <v>229.23</v>
      </c>
      <c r="F266" s="8">
        <v>229.79999999999998</v>
      </c>
    </row>
    <row r="267" spans="2:6" ht="15" x14ac:dyDescent="0.25">
      <c r="B267" s="9"/>
      <c r="E267" s="111">
        <f>SUM(E262:E266)</f>
        <v>1966.6299999999999</v>
      </c>
      <c r="F267" s="14">
        <f>SUM(F262:F266)</f>
        <v>1971.4199999999998</v>
      </c>
    </row>
    <row r="269" spans="2:6" x14ac:dyDescent="0.2">
      <c r="B269" s="15" t="s">
        <v>12</v>
      </c>
    </row>
    <row r="270" spans="2:6" x14ac:dyDescent="0.2">
      <c r="B270" t="s">
        <v>13</v>
      </c>
      <c r="E270" s="110">
        <v>95.43</v>
      </c>
      <c r="F270" s="104">
        <v>95.660000000000011</v>
      </c>
    </row>
    <row r="271" spans="2:6" x14ac:dyDescent="0.2">
      <c r="B271" t="s">
        <v>14</v>
      </c>
      <c r="E271" s="110">
        <v>136.32999999999998</v>
      </c>
      <c r="F271" s="104">
        <v>136.66999999999999</v>
      </c>
    </row>
    <row r="272" spans="2:6" x14ac:dyDescent="0.2">
      <c r="B272" t="s">
        <v>15</v>
      </c>
      <c r="E272" s="110">
        <v>2.11</v>
      </c>
    </row>
    <row r="273" spans="2:9" ht="13.5" thickBot="1" x14ac:dyDescent="0.25"/>
    <row r="274" spans="2:9" ht="16.5" thickTop="1" thickBot="1" x14ac:dyDescent="0.3">
      <c r="B274" s="5" t="s">
        <v>66</v>
      </c>
      <c r="E274" s="106">
        <f>8*E257+1*E267+4*F257+1*F267</f>
        <v>38991.410000000003</v>
      </c>
      <c r="F274" s="113"/>
      <c r="G274" s="114"/>
    </row>
    <row r="275" spans="2:9" ht="23.25" thickTop="1" x14ac:dyDescent="0.2">
      <c r="B275" s="17" t="s">
        <v>17</v>
      </c>
      <c r="G275" s="105"/>
    </row>
    <row r="277" spans="2:9" x14ac:dyDescent="0.2">
      <c r="B277" s="18"/>
      <c r="C277" s="18"/>
      <c r="D277" s="18"/>
      <c r="E277" s="18"/>
      <c r="F277" s="18"/>
      <c r="G277" s="18"/>
      <c r="H277" s="18"/>
      <c r="I277" s="18"/>
    </row>
    <row r="279" spans="2:9" ht="22.5" customHeight="1" x14ac:dyDescent="0.3">
      <c r="B279" s="1" t="s">
        <v>63</v>
      </c>
    </row>
    <row r="281" spans="2:9" x14ac:dyDescent="0.2">
      <c r="B281" s="2" t="s">
        <v>0</v>
      </c>
      <c r="C281" s="3">
        <v>7</v>
      </c>
    </row>
    <row r="282" spans="2:9" x14ac:dyDescent="0.2">
      <c r="B282" s="2"/>
      <c r="C282" s="4"/>
    </row>
    <row r="283" spans="2:9" x14ac:dyDescent="0.2">
      <c r="B283" s="5" t="s">
        <v>1</v>
      </c>
      <c r="C283" s="6">
        <v>43.519999999999996</v>
      </c>
    </row>
    <row r="284" spans="2:9" x14ac:dyDescent="0.2">
      <c r="B284" s="2"/>
    </row>
    <row r="285" spans="2:9" x14ac:dyDescent="0.2">
      <c r="B285" s="7" t="s">
        <v>2</v>
      </c>
    </row>
    <row r="286" spans="2:9" x14ac:dyDescent="0.2">
      <c r="B286" t="s">
        <v>3</v>
      </c>
      <c r="E286" s="8">
        <v>1131.3599999999999</v>
      </c>
    </row>
    <row r="287" spans="2:9" x14ac:dyDescent="0.2">
      <c r="B287" t="s">
        <v>4</v>
      </c>
      <c r="E287" s="8">
        <f>C281*C283</f>
        <v>304.64</v>
      </c>
    </row>
    <row r="288" spans="2:9" x14ac:dyDescent="0.2">
      <c r="B288" t="s">
        <v>5</v>
      </c>
      <c r="E288" s="8">
        <v>520.09</v>
      </c>
    </row>
    <row r="289" spans="2:5" x14ac:dyDescent="0.2">
      <c r="B289" t="s">
        <v>6</v>
      </c>
      <c r="E289" s="8">
        <v>305.48</v>
      </c>
    </row>
    <row r="290" spans="2:5" x14ac:dyDescent="0.2">
      <c r="B290" t="s">
        <v>7</v>
      </c>
      <c r="E290" s="8">
        <v>225.84</v>
      </c>
    </row>
    <row r="291" spans="2:5" x14ac:dyDescent="0.2">
      <c r="B291" t="s">
        <v>8</v>
      </c>
      <c r="E291" s="8">
        <v>22.040000000000003</v>
      </c>
    </row>
    <row r="292" spans="2:5" x14ac:dyDescent="0.2">
      <c r="B292" t="s">
        <v>9</v>
      </c>
      <c r="E292" s="8">
        <v>366.03999999999996</v>
      </c>
    </row>
    <row r="293" spans="2:5" ht="15" x14ac:dyDescent="0.25">
      <c r="B293" s="9"/>
      <c r="E293" s="10">
        <f>SUM(E286:E292)</f>
        <v>2875.4900000000002</v>
      </c>
    </row>
    <row r="295" spans="2:5" x14ac:dyDescent="0.2">
      <c r="B295" s="7" t="s">
        <v>10</v>
      </c>
    </row>
    <row r="296" spans="2:5" x14ac:dyDescent="0.2">
      <c r="B296" s="11" t="s">
        <v>11</v>
      </c>
      <c r="C296" s="12">
        <v>26.85</v>
      </c>
    </row>
    <row r="297" spans="2:5" x14ac:dyDescent="0.2">
      <c r="B297" s="13"/>
    </row>
    <row r="298" spans="2:5" x14ac:dyDescent="0.2">
      <c r="B298" t="s">
        <v>3</v>
      </c>
      <c r="E298" s="8">
        <v>698.13</v>
      </c>
    </row>
    <row r="299" spans="2:5" x14ac:dyDescent="0.2">
      <c r="B299" t="s">
        <v>4</v>
      </c>
      <c r="E299" s="8">
        <f>C281*C296</f>
        <v>187.95000000000002</v>
      </c>
    </row>
    <row r="300" spans="2:5" x14ac:dyDescent="0.2">
      <c r="B300" t="s">
        <v>5</v>
      </c>
      <c r="E300" s="8">
        <v>520.09</v>
      </c>
    </row>
    <row r="301" spans="2:5" x14ac:dyDescent="0.2">
      <c r="B301" t="s">
        <v>6</v>
      </c>
      <c r="E301" s="8">
        <v>305.48</v>
      </c>
    </row>
    <row r="302" spans="2:5" x14ac:dyDescent="0.2">
      <c r="B302" t="s">
        <v>7</v>
      </c>
      <c r="E302" s="8">
        <v>225.84</v>
      </c>
    </row>
    <row r="303" spans="2:5" ht="15" x14ac:dyDescent="0.25">
      <c r="B303" s="9"/>
      <c r="E303" s="14">
        <f>SUM(E298:E302)</f>
        <v>1937.49</v>
      </c>
    </row>
    <row r="305" spans="2:9" x14ac:dyDescent="0.2">
      <c r="B305" s="15" t="s">
        <v>12</v>
      </c>
    </row>
    <row r="306" spans="2:9" x14ac:dyDescent="0.2">
      <c r="B306" t="s">
        <v>13</v>
      </c>
      <c r="E306" s="8">
        <v>94.01</v>
      </c>
    </row>
    <row r="307" spans="2:9" x14ac:dyDescent="0.2">
      <c r="B307" t="s">
        <v>14</v>
      </c>
      <c r="E307" s="8">
        <v>134.31</v>
      </c>
    </row>
    <row r="308" spans="2:9" x14ac:dyDescent="0.2">
      <c r="B308" t="s">
        <v>15</v>
      </c>
      <c r="E308" s="8">
        <v>2.08</v>
      </c>
    </row>
    <row r="309" spans="2:9" ht="13.5" thickBot="1" x14ac:dyDescent="0.25"/>
    <row r="310" spans="2:9" ht="16.5" thickTop="1" thickBot="1" x14ac:dyDescent="0.3">
      <c r="B310" s="5" t="s">
        <v>64</v>
      </c>
      <c r="E310" s="16">
        <f>12*E293+2*E303</f>
        <v>38380.860000000008</v>
      </c>
    </row>
    <row r="311" spans="2:9" ht="23.25" thickTop="1" x14ac:dyDescent="0.2">
      <c r="B311" s="17" t="s">
        <v>17</v>
      </c>
    </row>
    <row r="313" spans="2:9" x14ac:dyDescent="0.2">
      <c r="B313" s="18"/>
      <c r="C313" s="18"/>
      <c r="D313" s="18"/>
      <c r="E313" s="18"/>
      <c r="F313" s="18"/>
      <c r="G313" s="18"/>
      <c r="H313" s="18"/>
      <c r="I313" s="18"/>
    </row>
    <row r="315" spans="2:9" ht="22.5" customHeight="1" x14ac:dyDescent="0.3">
      <c r="B315" s="1" t="s">
        <v>59</v>
      </c>
    </row>
    <row r="317" spans="2:9" x14ac:dyDescent="0.2">
      <c r="B317" s="2" t="s">
        <v>0</v>
      </c>
      <c r="C317" s="3">
        <v>7</v>
      </c>
    </row>
    <row r="318" spans="2:9" x14ac:dyDescent="0.2">
      <c r="B318" s="2"/>
      <c r="C318" s="4"/>
    </row>
    <row r="319" spans="2:9" x14ac:dyDescent="0.2">
      <c r="B319" s="5" t="s">
        <v>1</v>
      </c>
      <c r="C319" s="6">
        <v>43.08</v>
      </c>
    </row>
    <row r="320" spans="2:9" x14ac:dyDescent="0.2">
      <c r="B320" s="2"/>
    </row>
    <row r="321" spans="2:5" x14ac:dyDescent="0.2">
      <c r="B321" s="7" t="s">
        <v>2</v>
      </c>
    </row>
    <row r="322" spans="2:5" x14ac:dyDescent="0.2">
      <c r="B322" t="s">
        <v>3</v>
      </c>
      <c r="E322" s="8">
        <v>1120.1500000000001</v>
      </c>
    </row>
    <row r="323" spans="2:5" x14ac:dyDescent="0.2">
      <c r="B323" t="s">
        <v>4</v>
      </c>
      <c r="E323" s="8">
        <f>C317*C319</f>
        <v>301.56</v>
      </c>
    </row>
    <row r="324" spans="2:5" x14ac:dyDescent="0.2">
      <c r="B324" t="s">
        <v>5</v>
      </c>
      <c r="E324" s="8">
        <v>514.93999999999994</v>
      </c>
    </row>
    <row r="325" spans="2:5" x14ac:dyDescent="0.2">
      <c r="B325" t="s">
        <v>6</v>
      </c>
      <c r="E325" s="8">
        <v>302.45</v>
      </c>
    </row>
    <row r="326" spans="2:5" x14ac:dyDescent="0.2">
      <c r="B326" t="s">
        <v>7</v>
      </c>
      <c r="E326" s="8">
        <v>223.6</v>
      </c>
    </row>
    <row r="327" spans="2:5" x14ac:dyDescent="0.2">
      <c r="B327" t="s">
        <v>8</v>
      </c>
      <c r="E327" s="8">
        <v>21.82</v>
      </c>
    </row>
    <row r="328" spans="2:5" x14ac:dyDescent="0.2">
      <c r="B328" t="s">
        <v>9</v>
      </c>
      <c r="E328" s="8">
        <v>362.40999999999997</v>
      </c>
    </row>
    <row r="329" spans="2:5" ht="15" x14ac:dyDescent="0.25">
      <c r="B329" s="9"/>
      <c r="E329" s="10">
        <f>SUM(E322:E328)</f>
        <v>2846.93</v>
      </c>
    </row>
    <row r="331" spans="2:5" x14ac:dyDescent="0.2">
      <c r="B331" s="7" t="s">
        <v>10</v>
      </c>
    </row>
    <row r="332" spans="2:5" x14ac:dyDescent="0.2">
      <c r="B332" s="11" t="s">
        <v>11</v>
      </c>
      <c r="C332" s="12">
        <v>26.580000000000002</v>
      </c>
    </row>
    <row r="333" spans="2:5" x14ac:dyDescent="0.2">
      <c r="B333" s="13"/>
    </row>
    <row r="334" spans="2:5" x14ac:dyDescent="0.2">
      <c r="B334" t="s">
        <v>3</v>
      </c>
      <c r="E334" s="8">
        <v>691.21</v>
      </c>
    </row>
    <row r="335" spans="2:5" x14ac:dyDescent="0.2">
      <c r="B335" t="s">
        <v>4</v>
      </c>
      <c r="E335" s="8">
        <f>C317*C332</f>
        <v>186.06</v>
      </c>
    </row>
    <row r="336" spans="2:5" x14ac:dyDescent="0.2">
      <c r="B336" t="s">
        <v>5</v>
      </c>
      <c r="E336" s="8">
        <v>514.93999999999994</v>
      </c>
    </row>
    <row r="337" spans="2:9" x14ac:dyDescent="0.2">
      <c r="B337" t="s">
        <v>6</v>
      </c>
      <c r="E337" s="8">
        <v>302.45</v>
      </c>
    </row>
    <row r="338" spans="2:9" x14ac:dyDescent="0.2">
      <c r="B338" t="s">
        <v>7</v>
      </c>
      <c r="E338" s="8">
        <v>223.6</v>
      </c>
    </row>
    <row r="339" spans="2:9" ht="15" x14ac:dyDescent="0.25">
      <c r="B339" s="9"/>
      <c r="E339" s="14">
        <f>SUM(E334:E338)</f>
        <v>1918.26</v>
      </c>
    </row>
    <row r="341" spans="2:9" x14ac:dyDescent="0.2">
      <c r="B341" s="15" t="s">
        <v>12</v>
      </c>
    </row>
    <row r="342" spans="2:9" x14ac:dyDescent="0.2">
      <c r="B342" t="s">
        <v>13</v>
      </c>
      <c r="E342" s="8">
        <v>93.070000000000007</v>
      </c>
    </row>
    <row r="343" spans="2:9" x14ac:dyDescent="0.2">
      <c r="B343" t="s">
        <v>14</v>
      </c>
      <c r="E343" s="8">
        <v>132.97999999999999</v>
      </c>
    </row>
    <row r="344" spans="2:9" x14ac:dyDescent="0.2">
      <c r="B344" t="s">
        <v>15</v>
      </c>
      <c r="E344" s="8">
        <v>2.0699999999999998</v>
      </c>
    </row>
    <row r="345" spans="2:9" ht="13.5" thickBot="1" x14ac:dyDescent="0.25"/>
    <row r="346" spans="2:9" ht="16.5" thickTop="1" thickBot="1" x14ac:dyDescent="0.3">
      <c r="B346" s="5" t="s">
        <v>61</v>
      </c>
      <c r="E346" s="16">
        <f>12*E329+2*E339</f>
        <v>37999.679999999993</v>
      </c>
    </row>
    <row r="347" spans="2:9" ht="23.25" thickTop="1" x14ac:dyDescent="0.2">
      <c r="B347" s="17" t="s">
        <v>17</v>
      </c>
    </row>
    <row r="349" spans="2:9" x14ac:dyDescent="0.2">
      <c r="B349" s="18"/>
      <c r="C349" s="18"/>
      <c r="D349" s="18"/>
      <c r="E349" s="18"/>
      <c r="F349" s="18"/>
      <c r="G349" s="18"/>
      <c r="H349" s="18"/>
      <c r="I349" s="18"/>
    </row>
    <row r="351" spans="2:9" ht="22.5" customHeight="1" x14ac:dyDescent="0.3">
      <c r="B351" s="98" t="s">
        <v>60</v>
      </c>
      <c r="C351" s="99"/>
    </row>
    <row r="353" spans="2:5" x14ac:dyDescent="0.2">
      <c r="B353" s="2" t="s">
        <v>0</v>
      </c>
      <c r="C353" s="3">
        <v>6</v>
      </c>
    </row>
    <row r="354" spans="2:5" x14ac:dyDescent="0.2">
      <c r="B354" s="2"/>
      <c r="C354" s="4"/>
    </row>
    <row r="355" spans="2:5" x14ac:dyDescent="0.2">
      <c r="B355" s="5" t="s">
        <v>1</v>
      </c>
      <c r="C355" s="6">
        <v>42.65</v>
      </c>
    </row>
    <row r="356" spans="2:5" x14ac:dyDescent="0.2">
      <c r="B356" s="2"/>
    </row>
    <row r="357" spans="2:5" x14ac:dyDescent="0.2">
      <c r="B357" s="7" t="s">
        <v>2</v>
      </c>
    </row>
    <row r="358" spans="2:5" x14ac:dyDescent="0.2">
      <c r="B358" t="s">
        <v>3</v>
      </c>
      <c r="E358" s="8">
        <v>1109.05</v>
      </c>
    </row>
    <row r="359" spans="2:5" x14ac:dyDescent="0.2">
      <c r="B359" t="s">
        <v>4</v>
      </c>
      <c r="E359" s="8">
        <f>C353*C355</f>
        <v>255.89999999999998</v>
      </c>
    </row>
    <row r="360" spans="2:5" x14ac:dyDescent="0.2">
      <c r="B360" t="s">
        <v>5</v>
      </c>
      <c r="E360" s="8">
        <v>509.84</v>
      </c>
    </row>
    <row r="361" spans="2:5" x14ac:dyDescent="0.2">
      <c r="B361" t="s">
        <v>6</v>
      </c>
      <c r="E361" s="8">
        <v>299.45</v>
      </c>
    </row>
    <row r="362" spans="2:5" x14ac:dyDescent="0.2">
      <c r="B362" t="s">
        <v>7</v>
      </c>
      <c r="E362" s="8">
        <v>221.38</v>
      </c>
    </row>
    <row r="363" spans="2:5" x14ac:dyDescent="0.2">
      <c r="B363" t="s">
        <v>8</v>
      </c>
      <c r="E363" s="8">
        <v>21.6</v>
      </c>
    </row>
    <row r="364" spans="2:5" x14ac:dyDescent="0.2">
      <c r="B364" t="s">
        <v>9</v>
      </c>
      <c r="E364" s="8">
        <v>358.82</v>
      </c>
    </row>
    <row r="365" spans="2:5" ht="15" x14ac:dyDescent="0.25">
      <c r="B365" s="9"/>
      <c r="E365" s="10">
        <f>SUM(E358:E364)</f>
        <v>2776.04</v>
      </c>
    </row>
    <row r="367" spans="2:5" x14ac:dyDescent="0.2">
      <c r="B367" s="7" t="s">
        <v>10</v>
      </c>
    </row>
    <row r="368" spans="2:5" x14ac:dyDescent="0.2">
      <c r="B368" s="11" t="s">
        <v>11</v>
      </c>
      <c r="C368" s="12">
        <v>26.31</v>
      </c>
    </row>
    <row r="369" spans="2:5" x14ac:dyDescent="0.2">
      <c r="B369" s="13"/>
    </row>
    <row r="370" spans="2:5" x14ac:dyDescent="0.2">
      <c r="B370" t="s">
        <v>3</v>
      </c>
      <c r="E370" s="8">
        <v>684.36</v>
      </c>
    </row>
    <row r="371" spans="2:5" x14ac:dyDescent="0.2">
      <c r="B371" t="s">
        <v>4</v>
      </c>
      <c r="E371" s="8">
        <f>C353*C368</f>
        <v>157.85999999999999</v>
      </c>
    </row>
    <row r="372" spans="2:5" x14ac:dyDescent="0.2">
      <c r="B372" t="s">
        <v>5</v>
      </c>
      <c r="E372" s="8">
        <v>509.84</v>
      </c>
    </row>
    <row r="373" spans="2:5" x14ac:dyDescent="0.2">
      <c r="B373" t="s">
        <v>6</v>
      </c>
      <c r="E373" s="8">
        <v>299.45</v>
      </c>
    </row>
    <row r="374" spans="2:5" x14ac:dyDescent="0.2">
      <c r="B374" t="s">
        <v>7</v>
      </c>
      <c r="E374" s="8">
        <v>221.38</v>
      </c>
    </row>
    <row r="375" spans="2:5" ht="15" x14ac:dyDescent="0.25">
      <c r="B375" s="9"/>
      <c r="E375" s="14">
        <f>SUM(E370:E374)</f>
        <v>1872.8899999999999</v>
      </c>
    </row>
    <row r="377" spans="2:5" x14ac:dyDescent="0.2">
      <c r="B377" s="15" t="s">
        <v>12</v>
      </c>
    </row>
    <row r="378" spans="2:5" x14ac:dyDescent="0.2">
      <c r="B378" t="s">
        <v>13</v>
      </c>
      <c r="E378" s="8">
        <v>92.14</v>
      </c>
    </row>
    <row r="379" spans="2:5" x14ac:dyDescent="0.2">
      <c r="B379" t="s">
        <v>14</v>
      </c>
      <c r="E379" s="8">
        <v>131.66</v>
      </c>
    </row>
    <row r="380" spans="2:5" x14ac:dyDescent="0.2">
      <c r="B380" t="s">
        <v>15</v>
      </c>
      <c r="E380" s="8">
        <v>2.16</v>
      </c>
    </row>
    <row r="381" spans="2:5" ht="13.5" thickBot="1" x14ac:dyDescent="0.25"/>
    <row r="382" spans="2:5" ht="16.5" thickTop="1" thickBot="1" x14ac:dyDescent="0.3">
      <c r="B382" s="5" t="s">
        <v>62</v>
      </c>
      <c r="E382" s="16">
        <f>12*E365+2*E375</f>
        <v>37058.259999999995</v>
      </c>
    </row>
    <row r="383" spans="2:5" ht="23.25" thickTop="1" x14ac:dyDescent="0.2">
      <c r="B383" s="17" t="s">
        <v>17</v>
      </c>
    </row>
    <row r="385" spans="2:9" x14ac:dyDescent="0.2">
      <c r="B385" s="18"/>
      <c r="C385" s="18"/>
      <c r="D385" s="18"/>
      <c r="E385" s="18"/>
      <c r="F385" s="18"/>
      <c r="G385" s="18"/>
      <c r="H385" s="18"/>
      <c r="I385" s="18"/>
    </row>
    <row r="387" spans="2:9" ht="20.25" x14ac:dyDescent="0.3">
      <c r="B387" s="1" t="s">
        <v>18</v>
      </c>
    </row>
    <row r="389" spans="2:9" x14ac:dyDescent="0.2">
      <c r="B389" s="2" t="s">
        <v>0</v>
      </c>
      <c r="C389" s="19">
        <v>5</v>
      </c>
    </row>
    <row r="390" spans="2:9" x14ac:dyDescent="0.2">
      <c r="B390" s="2"/>
      <c r="C390" s="4"/>
    </row>
    <row r="391" spans="2:9" x14ac:dyDescent="0.2">
      <c r="B391" s="5" t="s">
        <v>19</v>
      </c>
      <c r="C391" s="6">
        <v>42.65</v>
      </c>
    </row>
    <row r="393" spans="2:9" x14ac:dyDescent="0.2">
      <c r="B393" s="20" t="s">
        <v>2</v>
      </c>
      <c r="C393" s="13"/>
      <c r="D393" s="13"/>
      <c r="E393" s="21" t="s">
        <v>18</v>
      </c>
      <c r="F393" s="22"/>
      <c r="G393" s="13"/>
      <c r="H393" s="22"/>
      <c r="I393" s="22"/>
    </row>
    <row r="394" spans="2:9" x14ac:dyDescent="0.2">
      <c r="B394" t="s">
        <v>3</v>
      </c>
      <c r="E394" s="23">
        <v>1109.05</v>
      </c>
      <c r="F394" s="8"/>
      <c r="G394" s="24"/>
      <c r="H394" s="25"/>
      <c r="I394" s="26"/>
    </row>
    <row r="395" spans="2:9" x14ac:dyDescent="0.2">
      <c r="B395" t="s">
        <v>4</v>
      </c>
      <c r="E395" s="23">
        <f>C389*C391</f>
        <v>213.25</v>
      </c>
      <c r="F395" s="8"/>
      <c r="G395" s="24"/>
      <c r="H395" s="25"/>
      <c r="I395" s="26"/>
    </row>
    <row r="396" spans="2:9" x14ac:dyDescent="0.2">
      <c r="B396" t="s">
        <v>5</v>
      </c>
      <c r="E396" s="23">
        <v>509.84</v>
      </c>
      <c r="F396" s="8"/>
      <c r="G396" s="24"/>
      <c r="H396" s="25"/>
      <c r="I396" s="26"/>
    </row>
    <row r="397" spans="2:9" x14ac:dyDescent="0.2">
      <c r="B397" t="s">
        <v>6</v>
      </c>
      <c r="E397" s="23">
        <v>299.45</v>
      </c>
      <c r="F397" s="8"/>
      <c r="G397" s="24"/>
      <c r="H397" s="25"/>
      <c r="I397" s="26"/>
    </row>
    <row r="398" spans="2:9" x14ac:dyDescent="0.2">
      <c r="B398" t="s">
        <v>7</v>
      </c>
      <c r="E398" s="23">
        <v>221.38</v>
      </c>
      <c r="F398" s="8"/>
      <c r="G398" s="24"/>
      <c r="H398" s="25"/>
      <c r="I398" s="26"/>
    </row>
    <row r="399" spans="2:9" x14ac:dyDescent="0.2">
      <c r="B399" t="s">
        <v>8</v>
      </c>
      <c r="E399" s="23">
        <v>21.6</v>
      </c>
      <c r="F399" s="8"/>
      <c r="G399" s="24"/>
      <c r="H399" s="25"/>
      <c r="I399" s="26"/>
    </row>
    <row r="400" spans="2:9" x14ac:dyDescent="0.2">
      <c r="B400" t="s">
        <v>9</v>
      </c>
      <c r="E400" s="23">
        <v>358.82</v>
      </c>
      <c r="F400" s="8"/>
      <c r="G400" s="24"/>
      <c r="H400" s="25"/>
      <c r="I400" s="26"/>
    </row>
    <row r="401" spans="2:9" ht="15" x14ac:dyDescent="0.25">
      <c r="B401" s="9"/>
      <c r="C401" s="9"/>
      <c r="D401" s="9"/>
      <c r="E401" s="27">
        <f>SUM(E394:E400)</f>
        <v>2733.39</v>
      </c>
      <c r="F401" s="28"/>
      <c r="G401" s="29"/>
      <c r="H401" s="30"/>
      <c r="I401" s="30"/>
    </row>
    <row r="403" spans="2:9" x14ac:dyDescent="0.2">
      <c r="B403" s="5" t="s">
        <v>20</v>
      </c>
      <c r="C403" s="6">
        <v>26.31</v>
      </c>
      <c r="D403" s="5"/>
      <c r="E403" s="5" t="s">
        <v>21</v>
      </c>
      <c r="F403" s="6">
        <v>684.36</v>
      </c>
    </row>
    <row r="405" spans="2:9" x14ac:dyDescent="0.2">
      <c r="B405" s="31" t="s">
        <v>10</v>
      </c>
      <c r="D405" s="13"/>
      <c r="E405" s="32" t="s">
        <v>22</v>
      </c>
      <c r="F405" s="22" t="s">
        <v>23</v>
      </c>
      <c r="G405" s="22"/>
      <c r="H405" s="22"/>
      <c r="I405" s="22"/>
    </row>
    <row r="406" spans="2:9" x14ac:dyDescent="0.2">
      <c r="B406" t="s">
        <v>3</v>
      </c>
      <c r="E406" s="8">
        <v>684.36</v>
      </c>
      <c r="F406" s="33">
        <v>0</v>
      </c>
      <c r="H406" s="25"/>
      <c r="I406" s="26"/>
    </row>
    <row r="407" spans="2:9" x14ac:dyDescent="0.2">
      <c r="B407" t="s">
        <v>4</v>
      </c>
      <c r="E407" s="8">
        <f>C389*C403</f>
        <v>131.54999999999998</v>
      </c>
      <c r="F407" s="33">
        <v>0</v>
      </c>
      <c r="H407" s="25"/>
      <c r="I407" s="26"/>
    </row>
    <row r="408" spans="2:9" x14ac:dyDescent="0.2">
      <c r="B408" t="s">
        <v>5</v>
      </c>
      <c r="E408" s="8">
        <v>509.84</v>
      </c>
      <c r="F408" s="33">
        <v>0</v>
      </c>
      <c r="H408" s="25"/>
      <c r="I408" s="26"/>
    </row>
    <row r="409" spans="2:9" x14ac:dyDescent="0.2">
      <c r="B409" t="s">
        <v>6</v>
      </c>
      <c r="E409" s="8">
        <v>299.45</v>
      </c>
      <c r="F409" s="33">
        <v>0</v>
      </c>
      <c r="H409" s="25"/>
      <c r="I409" s="26"/>
    </row>
    <row r="410" spans="2:9" x14ac:dyDescent="0.2">
      <c r="B410" t="s">
        <v>7</v>
      </c>
      <c r="E410" s="8">
        <v>221.38</v>
      </c>
      <c r="F410" s="33">
        <v>0</v>
      </c>
      <c r="H410" s="25"/>
      <c r="I410" s="26"/>
    </row>
    <row r="411" spans="2:9" ht="15" x14ac:dyDescent="0.25">
      <c r="B411" s="9"/>
      <c r="C411" s="9"/>
      <c r="D411" s="9"/>
      <c r="E411" s="28">
        <f>SUM(E406:E410)</f>
        <v>1846.58</v>
      </c>
      <c r="F411" s="34">
        <f>SUM(F406:F410)</f>
        <v>0</v>
      </c>
      <c r="G411" s="9"/>
      <c r="H411" s="9"/>
      <c r="I411" s="30"/>
    </row>
    <row r="413" spans="2:9" x14ac:dyDescent="0.2">
      <c r="B413" s="15" t="s">
        <v>12</v>
      </c>
      <c r="D413" s="13"/>
      <c r="E413" s="32" t="s">
        <v>18</v>
      </c>
      <c r="F413" s="22"/>
      <c r="G413" s="22"/>
      <c r="H413" s="22"/>
      <c r="I413" s="22"/>
    </row>
    <row r="414" spans="2:9" x14ac:dyDescent="0.2">
      <c r="B414" t="s">
        <v>13</v>
      </c>
      <c r="E414" s="35">
        <v>92.14</v>
      </c>
      <c r="F414" s="8"/>
      <c r="G414" s="36"/>
      <c r="H414" s="25"/>
      <c r="I414" s="26"/>
    </row>
    <row r="415" spans="2:9" x14ac:dyDescent="0.2">
      <c r="B415" t="s">
        <v>14</v>
      </c>
      <c r="E415" s="35">
        <v>131.66</v>
      </c>
      <c r="F415" s="8"/>
      <c r="G415" s="36"/>
      <c r="H415" s="25"/>
      <c r="I415" s="26"/>
    </row>
    <row r="416" spans="2:9" x14ac:dyDescent="0.2">
      <c r="B416" t="s">
        <v>15</v>
      </c>
      <c r="E416" s="35">
        <v>2.16</v>
      </c>
      <c r="F416" s="8"/>
      <c r="G416" s="36"/>
      <c r="H416" s="25"/>
      <c r="I416" s="26"/>
    </row>
    <row r="417" spans="2:11" ht="13.5" thickBot="1" x14ac:dyDescent="0.25"/>
    <row r="418" spans="2:11" ht="16.5" thickTop="1" thickBot="1" x14ac:dyDescent="0.3">
      <c r="B418" s="5" t="s">
        <v>24</v>
      </c>
      <c r="E418" s="16">
        <f>12*E401+2*E411</f>
        <v>36493.839999999997</v>
      </c>
    </row>
    <row r="419" spans="2:11" ht="24" thickTop="1" thickBot="1" x14ac:dyDescent="0.25">
      <c r="B419" s="37" t="s">
        <v>17</v>
      </c>
      <c r="E419" s="38"/>
    </row>
    <row r="420" spans="2:11" ht="13.5" thickTop="1" x14ac:dyDescent="0.2">
      <c r="E420" s="38"/>
      <c r="F420" s="39" t="s">
        <v>25</v>
      </c>
      <c r="G420" s="40">
        <f>E423/E418</f>
        <v>0.94940022754525166</v>
      </c>
      <c r="H420" s="41" t="s">
        <v>26</v>
      </c>
    </row>
    <row r="421" spans="2:11" ht="13.5" thickBot="1" x14ac:dyDescent="0.25">
      <c r="E421" s="38"/>
      <c r="F421" s="42">
        <f>E418-E423</f>
        <v>1846.5799999999945</v>
      </c>
      <c r="G421" s="43"/>
      <c r="H421" s="44">
        <f>1-G420</f>
        <v>5.0599772454748337E-2</v>
      </c>
    </row>
    <row r="422" spans="2:11" ht="14.25" thickTop="1" thickBot="1" x14ac:dyDescent="0.25">
      <c r="E422" s="38"/>
    </row>
    <row r="423" spans="2:11" ht="16.5" thickTop="1" thickBot="1" x14ac:dyDescent="0.3">
      <c r="B423" s="11" t="s">
        <v>27</v>
      </c>
      <c r="C423" s="11"/>
      <c r="D423" s="11"/>
      <c r="E423" s="45">
        <f>12*E401+E411</f>
        <v>34647.26</v>
      </c>
      <c r="K423" s="36"/>
    </row>
    <row r="424" spans="2:11" ht="23.25" thickTop="1" x14ac:dyDescent="0.2">
      <c r="B424" s="37" t="s">
        <v>17</v>
      </c>
    </row>
    <row r="425" spans="2:11" x14ac:dyDescent="0.2">
      <c r="G425">
        <f>E426/C426</f>
        <v>0.88610687904223484</v>
      </c>
      <c r="K425" s="46"/>
    </row>
    <row r="426" spans="2:11" hidden="1" x14ac:dyDescent="0.2">
      <c r="C426" s="26">
        <f>E418/1568</f>
        <v>23.274132653061223</v>
      </c>
      <c r="D426" s="26">
        <f>E418/1680</f>
        <v>21.722523809523807</v>
      </c>
      <c r="E426" s="26">
        <f>E423/1680</f>
        <v>20.62336904761905</v>
      </c>
      <c r="F426">
        <f>E423/E516</f>
        <v>0.88278671816875454</v>
      </c>
      <c r="G426">
        <f>D426/C426</f>
        <v>0.93333333333333335</v>
      </c>
      <c r="K426" s="46"/>
    </row>
    <row r="427" spans="2:11" ht="13.5" thickBot="1" x14ac:dyDescent="0.25">
      <c r="C427" s="26"/>
      <c r="D427" s="26"/>
      <c r="E427" s="26"/>
      <c r="K427" s="46"/>
    </row>
    <row r="428" spans="2:11" ht="15.75" thickTop="1" x14ac:dyDescent="0.25">
      <c r="B428" s="47" t="s">
        <v>28</v>
      </c>
      <c r="C428" s="48" t="s">
        <v>29</v>
      </c>
      <c r="D428" s="49" t="s">
        <v>30</v>
      </c>
      <c r="E428" s="50"/>
      <c r="F428" s="50"/>
      <c r="G428" s="51"/>
      <c r="H428" s="52">
        <f>1-G426</f>
        <v>6.6666666666666652E-2</v>
      </c>
      <c r="K428" s="46"/>
    </row>
    <row r="429" spans="2:11" ht="15" x14ac:dyDescent="0.25">
      <c r="B429" s="47" t="s">
        <v>31</v>
      </c>
      <c r="C429" s="53"/>
      <c r="D429" s="54"/>
      <c r="E429" s="54"/>
      <c r="F429" s="54"/>
      <c r="G429" s="54"/>
      <c r="H429" s="55"/>
      <c r="K429" s="46"/>
    </row>
    <row r="430" spans="2:11" ht="15.75" thickBot="1" x14ac:dyDescent="0.3">
      <c r="B430" s="47" t="s">
        <v>32</v>
      </c>
      <c r="C430" s="56" t="s">
        <v>33</v>
      </c>
      <c r="D430" s="57" t="s">
        <v>34</v>
      </c>
      <c r="E430" s="58"/>
      <c r="F430" s="58"/>
      <c r="G430" s="59"/>
      <c r="H430" s="60">
        <f>1-G425</f>
        <v>0.11389312095776516</v>
      </c>
      <c r="K430" s="46"/>
    </row>
    <row r="431" spans="2:11" ht="13.5" thickTop="1" x14ac:dyDescent="0.2"/>
    <row r="432" spans="2:11" ht="13.5" thickBot="1" x14ac:dyDescent="0.25"/>
    <row r="433" spans="2:9" s="65" customFormat="1" ht="21" thickTop="1" thickBot="1" x14ac:dyDescent="0.35">
      <c r="B433" s="61" t="s">
        <v>35</v>
      </c>
      <c r="C433" s="62"/>
      <c r="D433" s="62"/>
      <c r="E433" s="62"/>
      <c r="F433" s="63">
        <f>E516-E423</f>
        <v>4600.3399999999892</v>
      </c>
      <c r="G433" s="62"/>
      <c r="H433" s="64">
        <f>1-F426</f>
        <v>0.11721328183124546</v>
      </c>
    </row>
    <row r="434" spans="2:9" ht="13.5" thickTop="1" x14ac:dyDescent="0.2">
      <c r="B434" s="37"/>
    </row>
    <row r="435" spans="2:9" x14ac:dyDescent="0.2">
      <c r="B435" s="18"/>
      <c r="C435" s="18"/>
      <c r="D435" s="18"/>
      <c r="E435" s="18"/>
      <c r="F435" s="18"/>
      <c r="G435" s="18"/>
      <c r="H435" s="18"/>
      <c r="I435" s="18"/>
    </row>
    <row r="437" spans="2:9" ht="22.5" customHeight="1" x14ac:dyDescent="0.3">
      <c r="B437" s="1" t="s">
        <v>36</v>
      </c>
    </row>
    <row r="439" spans="2:9" x14ac:dyDescent="0.2">
      <c r="B439" s="2" t="s">
        <v>0</v>
      </c>
      <c r="C439" s="3">
        <v>5</v>
      </c>
    </row>
    <row r="440" spans="2:9" x14ac:dyDescent="0.2">
      <c r="B440" s="2"/>
      <c r="C440" s="4"/>
    </row>
    <row r="441" spans="2:9" x14ac:dyDescent="0.2">
      <c r="B441" s="5" t="s">
        <v>1</v>
      </c>
      <c r="C441" s="6">
        <v>42.65</v>
      </c>
    </row>
    <row r="442" spans="2:9" x14ac:dyDescent="0.2">
      <c r="B442" s="2"/>
    </row>
    <row r="443" spans="2:9" x14ac:dyDescent="0.2">
      <c r="B443" s="7" t="s">
        <v>2</v>
      </c>
    </row>
    <row r="444" spans="2:9" x14ac:dyDescent="0.2">
      <c r="B444" t="s">
        <v>3</v>
      </c>
      <c r="E444" s="8">
        <v>1109.05</v>
      </c>
    </row>
    <row r="445" spans="2:9" x14ac:dyDescent="0.2">
      <c r="B445" t="s">
        <v>4</v>
      </c>
      <c r="E445" s="8">
        <f>C439*C441</f>
        <v>213.25</v>
      </c>
    </row>
    <row r="446" spans="2:9" x14ac:dyDescent="0.2">
      <c r="B446" t="s">
        <v>5</v>
      </c>
      <c r="E446" s="8">
        <v>509.84</v>
      </c>
    </row>
    <row r="447" spans="2:9" x14ac:dyDescent="0.2">
      <c r="B447" t="s">
        <v>6</v>
      </c>
      <c r="E447" s="8">
        <v>299.45</v>
      </c>
    </row>
    <row r="448" spans="2:9" x14ac:dyDescent="0.2">
      <c r="B448" t="s">
        <v>7</v>
      </c>
      <c r="E448" s="8">
        <v>221.38</v>
      </c>
    </row>
    <row r="449" spans="2:5" x14ac:dyDescent="0.2">
      <c r="B449" t="s">
        <v>8</v>
      </c>
      <c r="E449" s="8">
        <v>21.6</v>
      </c>
    </row>
    <row r="450" spans="2:5" x14ac:dyDescent="0.2">
      <c r="B450" t="s">
        <v>9</v>
      </c>
      <c r="E450" s="8">
        <v>358.82</v>
      </c>
    </row>
    <row r="451" spans="2:5" ht="15" x14ac:dyDescent="0.25">
      <c r="B451" s="9"/>
      <c r="E451" s="10">
        <f>SUM(E444:E450)</f>
        <v>2733.39</v>
      </c>
    </row>
    <row r="453" spans="2:5" x14ac:dyDescent="0.2">
      <c r="B453" s="7" t="s">
        <v>10</v>
      </c>
    </row>
    <row r="454" spans="2:5" x14ac:dyDescent="0.2">
      <c r="B454" s="11" t="s">
        <v>11</v>
      </c>
      <c r="C454" s="12">
        <v>26.31</v>
      </c>
    </row>
    <row r="455" spans="2:5" x14ac:dyDescent="0.2">
      <c r="B455" s="13"/>
    </row>
    <row r="456" spans="2:5" x14ac:dyDescent="0.2">
      <c r="B456" t="s">
        <v>3</v>
      </c>
      <c r="E456" s="8">
        <v>684.36</v>
      </c>
    </row>
    <row r="457" spans="2:5" x14ac:dyDescent="0.2">
      <c r="B457" t="s">
        <v>4</v>
      </c>
      <c r="E457" s="8">
        <f>C439*C454</f>
        <v>131.54999999999998</v>
      </c>
    </row>
    <row r="458" spans="2:5" x14ac:dyDescent="0.2">
      <c r="B458" t="s">
        <v>5</v>
      </c>
      <c r="E458" s="8">
        <v>509.84</v>
      </c>
    </row>
    <row r="459" spans="2:5" x14ac:dyDescent="0.2">
      <c r="B459" t="s">
        <v>6</v>
      </c>
      <c r="E459" s="8">
        <v>299.45</v>
      </c>
    </row>
    <row r="460" spans="2:5" x14ac:dyDescent="0.2">
      <c r="B460" t="s">
        <v>7</v>
      </c>
      <c r="E460" s="8">
        <v>221.38</v>
      </c>
    </row>
    <row r="461" spans="2:5" ht="15" x14ac:dyDescent="0.25">
      <c r="B461" s="9"/>
      <c r="E461" s="14">
        <f>SUM(E456:E460)</f>
        <v>1846.58</v>
      </c>
    </row>
    <row r="463" spans="2:5" x14ac:dyDescent="0.2">
      <c r="B463" s="15" t="s">
        <v>12</v>
      </c>
    </row>
    <row r="464" spans="2:5" x14ac:dyDescent="0.2">
      <c r="B464" t="s">
        <v>13</v>
      </c>
      <c r="E464" s="8">
        <v>92.14</v>
      </c>
    </row>
    <row r="465" spans="2:9" x14ac:dyDescent="0.2">
      <c r="B465" t="s">
        <v>14</v>
      </c>
      <c r="E465" s="8">
        <v>131.66</v>
      </c>
    </row>
    <row r="466" spans="2:9" x14ac:dyDescent="0.2">
      <c r="B466" t="s">
        <v>15</v>
      </c>
      <c r="E466" s="8">
        <v>2.16</v>
      </c>
    </row>
    <row r="467" spans="2:9" ht="13.5" thickBot="1" x14ac:dyDescent="0.25"/>
    <row r="468" spans="2:9" ht="16.5" thickTop="1" thickBot="1" x14ac:dyDescent="0.3">
      <c r="B468" s="5" t="s">
        <v>37</v>
      </c>
      <c r="E468" s="16">
        <f>12*E451+2*E461</f>
        <v>36493.839999999997</v>
      </c>
    </row>
    <row r="469" spans="2:9" ht="23.25" thickTop="1" x14ac:dyDescent="0.2">
      <c r="B469" s="17" t="s">
        <v>17</v>
      </c>
    </row>
    <row r="471" spans="2:9" ht="13.5" thickBot="1" x14ac:dyDescent="0.25"/>
    <row r="472" spans="2:9" ht="16.5" thickTop="1" thickBot="1" x14ac:dyDescent="0.3">
      <c r="B472" s="11" t="s">
        <v>38</v>
      </c>
      <c r="C472" s="11"/>
      <c r="E472" s="45">
        <f>E521-E468</f>
        <v>1177.8700000000026</v>
      </c>
    </row>
    <row r="473" spans="2:9" ht="48.75" customHeight="1" thickTop="1" x14ac:dyDescent="0.2">
      <c r="B473" s="37" t="s">
        <v>39</v>
      </c>
    </row>
    <row r="477" spans="2:9" x14ac:dyDescent="0.2">
      <c r="B477" s="18"/>
      <c r="C477" s="18"/>
      <c r="D477" s="18"/>
      <c r="E477" s="18"/>
      <c r="F477" s="18"/>
      <c r="G477" s="18"/>
      <c r="H477" s="18"/>
      <c r="I477" s="18"/>
    </row>
    <row r="479" spans="2:9" ht="22.5" customHeight="1" x14ac:dyDescent="0.3">
      <c r="B479" s="1" t="s">
        <v>40</v>
      </c>
    </row>
    <row r="481" spans="2:9" x14ac:dyDescent="0.2">
      <c r="B481" s="2" t="s">
        <v>0</v>
      </c>
      <c r="C481" s="19">
        <v>5</v>
      </c>
    </row>
    <row r="482" spans="2:9" x14ac:dyDescent="0.2">
      <c r="B482" s="2"/>
      <c r="C482" s="4"/>
    </row>
    <row r="483" spans="2:9" x14ac:dyDescent="0.2">
      <c r="B483" s="5" t="s">
        <v>41</v>
      </c>
      <c r="C483" s="6">
        <v>44.65</v>
      </c>
    </row>
    <row r="484" spans="2:9" x14ac:dyDescent="0.2">
      <c r="B484" s="2"/>
      <c r="C484" s="4"/>
    </row>
    <row r="485" spans="2:9" x14ac:dyDescent="0.2">
      <c r="B485" s="11" t="s">
        <v>42</v>
      </c>
      <c r="C485" s="12">
        <v>42.65</v>
      </c>
    </row>
    <row r="487" spans="2:9" s="13" customFormat="1" x14ac:dyDescent="0.2">
      <c r="E487" s="21" t="s">
        <v>43</v>
      </c>
      <c r="F487" s="22" t="s">
        <v>44</v>
      </c>
      <c r="H487" s="22" t="s">
        <v>45</v>
      </c>
      <c r="I487" s="22" t="s">
        <v>46</v>
      </c>
    </row>
    <row r="488" spans="2:9" x14ac:dyDescent="0.2">
      <c r="B488" t="s">
        <v>3</v>
      </c>
      <c r="E488" s="8">
        <v>1161.3</v>
      </c>
      <c r="F488" s="8">
        <v>1109.05</v>
      </c>
      <c r="G488" s="24">
        <f t="shared" ref="G488:G494" si="0">F488/E488</f>
        <v>0.95500731938344963</v>
      </c>
      <c r="H488" s="25">
        <f t="shared" ref="H488:H494" si="1">1-G488</f>
        <v>4.4992680616550373E-2</v>
      </c>
      <c r="I488" s="26">
        <f t="shared" ref="I488:I495" si="2">E488-F488</f>
        <v>52.25</v>
      </c>
    </row>
    <row r="489" spans="2:9" x14ac:dyDescent="0.2">
      <c r="B489" t="s">
        <v>4</v>
      </c>
      <c r="E489" s="8">
        <f>C483*C481</f>
        <v>223.25</v>
      </c>
      <c r="F489" s="8">
        <f>C481*C485</f>
        <v>213.25</v>
      </c>
      <c r="G489" s="24">
        <f t="shared" si="0"/>
        <v>0.95520716685330342</v>
      </c>
      <c r="H489" s="25">
        <f t="shared" si="1"/>
        <v>4.4792833146696576E-2</v>
      </c>
      <c r="I489" s="26">
        <f t="shared" si="2"/>
        <v>10</v>
      </c>
    </row>
    <row r="490" spans="2:9" x14ac:dyDescent="0.2">
      <c r="B490" t="s">
        <v>5</v>
      </c>
      <c r="E490" s="8">
        <v>536.66999999999996</v>
      </c>
      <c r="F490" s="8">
        <v>509.84</v>
      </c>
      <c r="G490" s="24">
        <f t="shared" si="0"/>
        <v>0.95000652169862299</v>
      </c>
      <c r="H490" s="25">
        <f t="shared" si="1"/>
        <v>4.9993478301377015E-2</v>
      </c>
      <c r="I490" s="26">
        <f t="shared" si="2"/>
        <v>26.829999999999984</v>
      </c>
    </row>
    <row r="491" spans="2:9" x14ac:dyDescent="0.2">
      <c r="B491" t="s">
        <v>6</v>
      </c>
      <c r="E491" s="8">
        <v>311.92</v>
      </c>
      <c r="F491" s="8">
        <v>299.45</v>
      </c>
      <c r="G491" s="24">
        <f t="shared" si="0"/>
        <v>0.96002180046165675</v>
      </c>
      <c r="H491" s="25">
        <f t="shared" si="1"/>
        <v>3.9978199538343251E-2</v>
      </c>
      <c r="I491" s="26">
        <f t="shared" si="2"/>
        <v>12.470000000000027</v>
      </c>
    </row>
    <row r="492" spans="2:9" x14ac:dyDescent="0.2">
      <c r="B492" t="s">
        <v>7</v>
      </c>
      <c r="E492" s="8">
        <v>230.6</v>
      </c>
      <c r="F492" s="8">
        <v>221.38</v>
      </c>
      <c r="G492" s="24">
        <f t="shared" si="0"/>
        <v>0.96001734605377276</v>
      </c>
      <c r="H492" s="25">
        <f t="shared" si="1"/>
        <v>3.9982653946227242E-2</v>
      </c>
      <c r="I492" s="26">
        <f t="shared" si="2"/>
        <v>9.2199999999999989</v>
      </c>
    </row>
    <row r="493" spans="2:9" x14ac:dyDescent="0.2">
      <c r="B493" t="s">
        <v>8</v>
      </c>
      <c r="E493" s="8">
        <v>22.5</v>
      </c>
      <c r="F493" s="8">
        <v>21.6</v>
      </c>
      <c r="G493" s="24">
        <f t="shared" si="0"/>
        <v>0.96000000000000008</v>
      </c>
      <c r="H493" s="25">
        <f t="shared" si="1"/>
        <v>3.9999999999999925E-2</v>
      </c>
      <c r="I493" s="26">
        <f t="shared" si="2"/>
        <v>0.89999999999999858</v>
      </c>
    </row>
    <row r="494" spans="2:9" x14ac:dyDescent="0.2">
      <c r="B494" t="s">
        <v>9</v>
      </c>
      <c r="E494" s="8">
        <v>373.77</v>
      </c>
      <c r="F494" s="8">
        <v>358.82</v>
      </c>
      <c r="G494" s="24">
        <f t="shared" si="0"/>
        <v>0.96000214035369347</v>
      </c>
      <c r="H494" s="25">
        <f t="shared" si="1"/>
        <v>3.9997859646306533E-2</v>
      </c>
      <c r="I494" s="26">
        <f t="shared" si="2"/>
        <v>14.949999999999989</v>
      </c>
    </row>
    <row r="495" spans="2:9" s="9" customFormat="1" ht="15" x14ac:dyDescent="0.25">
      <c r="E495" s="28">
        <f>SUM(E488:E494)</f>
        <v>2860.0099999999998</v>
      </c>
      <c r="F495" s="28">
        <f>SUM(F488:F494)</f>
        <v>2733.39</v>
      </c>
      <c r="G495" s="29"/>
      <c r="H495" s="30"/>
      <c r="I495" s="30">
        <f t="shared" si="2"/>
        <v>126.61999999999989</v>
      </c>
    </row>
    <row r="496" spans="2:9" x14ac:dyDescent="0.2">
      <c r="E496" s="66"/>
      <c r="F496" s="66"/>
      <c r="G496" s="67"/>
      <c r="H496" s="68"/>
    </row>
    <row r="498" spans="2:9" x14ac:dyDescent="0.2">
      <c r="B498" s="5" t="s">
        <v>47</v>
      </c>
      <c r="C498" s="6">
        <v>44.65</v>
      </c>
      <c r="D498" s="5"/>
      <c r="E498" s="5" t="s">
        <v>48</v>
      </c>
      <c r="F498" s="6">
        <v>1161.3</v>
      </c>
    </row>
    <row r="499" spans="2:9" x14ac:dyDescent="0.2">
      <c r="C499" s="4"/>
      <c r="F499" s="4"/>
    </row>
    <row r="500" spans="2:9" x14ac:dyDescent="0.2">
      <c r="B500" s="11" t="s">
        <v>49</v>
      </c>
      <c r="C500" s="12">
        <v>23.98</v>
      </c>
      <c r="D500" s="11"/>
      <c r="E500" s="11" t="s">
        <v>50</v>
      </c>
      <c r="F500" s="12">
        <v>623.62</v>
      </c>
    </row>
    <row r="502" spans="2:9" s="13" customFormat="1" x14ac:dyDescent="0.2">
      <c r="E502" s="32" t="s">
        <v>51</v>
      </c>
      <c r="F502" s="22" t="s">
        <v>52</v>
      </c>
      <c r="G502" s="22"/>
      <c r="H502" s="22" t="s">
        <v>45</v>
      </c>
      <c r="I502" s="22" t="s">
        <v>46</v>
      </c>
    </row>
    <row r="503" spans="2:9" x14ac:dyDescent="0.2">
      <c r="B503" t="s">
        <v>3</v>
      </c>
      <c r="E503" s="8">
        <v>1161.3</v>
      </c>
      <c r="F503" s="8">
        <v>623.62</v>
      </c>
      <c r="G503">
        <f>F503/E503</f>
        <v>0.53700163609747698</v>
      </c>
      <c r="H503" s="25">
        <f>1-G503</f>
        <v>0.46299836390252302</v>
      </c>
      <c r="I503" s="26">
        <f t="shared" ref="I503:I508" si="3">E503-F503</f>
        <v>537.67999999999995</v>
      </c>
    </row>
    <row r="504" spans="2:9" x14ac:dyDescent="0.2">
      <c r="B504" t="s">
        <v>4</v>
      </c>
      <c r="E504" s="8">
        <f>C481*C498</f>
        <v>223.25</v>
      </c>
      <c r="F504" s="8">
        <f>C481*C500</f>
        <v>119.9</v>
      </c>
      <c r="G504">
        <f>F504/E504</f>
        <v>0.53706606942889146</v>
      </c>
      <c r="H504" s="25">
        <f>1-G504</f>
        <v>0.46293393057110854</v>
      </c>
      <c r="I504" s="26">
        <f t="shared" si="3"/>
        <v>103.35</v>
      </c>
    </row>
    <row r="505" spans="2:9" x14ac:dyDescent="0.2">
      <c r="B505" t="s">
        <v>5</v>
      </c>
      <c r="E505" s="8">
        <v>536.66999999999996</v>
      </c>
      <c r="F505" s="8">
        <v>509.84</v>
      </c>
      <c r="G505">
        <f>F505/E505</f>
        <v>0.95000652169862299</v>
      </c>
      <c r="H505" s="25">
        <f>1-G505</f>
        <v>4.9993478301377015E-2</v>
      </c>
      <c r="I505" s="26">
        <f t="shared" si="3"/>
        <v>26.829999999999984</v>
      </c>
    </row>
    <row r="506" spans="2:9" x14ac:dyDescent="0.2">
      <c r="B506" t="s">
        <v>6</v>
      </c>
      <c r="E506" s="8">
        <v>311.92</v>
      </c>
      <c r="F506" s="8">
        <v>299.45</v>
      </c>
      <c r="G506">
        <f>F506/E506</f>
        <v>0.96002180046165675</v>
      </c>
      <c r="H506" s="25">
        <f>1-G506</f>
        <v>3.9978199538343251E-2</v>
      </c>
      <c r="I506" s="26">
        <f t="shared" si="3"/>
        <v>12.470000000000027</v>
      </c>
    </row>
    <row r="507" spans="2:9" x14ac:dyDescent="0.2">
      <c r="B507" t="s">
        <v>7</v>
      </c>
      <c r="E507" s="8">
        <v>230.6</v>
      </c>
      <c r="F507" s="8">
        <v>221.38</v>
      </c>
      <c r="G507">
        <f>F507/E507</f>
        <v>0.96001734605377276</v>
      </c>
      <c r="H507" s="25">
        <f>1-G507</f>
        <v>3.9982653946227242E-2</v>
      </c>
      <c r="I507" s="26">
        <f t="shared" si="3"/>
        <v>9.2199999999999989</v>
      </c>
    </row>
    <row r="508" spans="2:9" s="9" customFormat="1" ht="15" x14ac:dyDescent="0.25">
      <c r="E508" s="28">
        <f>SUM(E503:E507)</f>
        <v>2463.7399999999998</v>
      </c>
      <c r="F508" s="28">
        <f>SUM(F503:F507)</f>
        <v>1774.19</v>
      </c>
      <c r="I508" s="30">
        <f t="shared" si="3"/>
        <v>689.54999999999973</v>
      </c>
    </row>
    <row r="510" spans="2:9" s="13" customFormat="1" x14ac:dyDescent="0.2">
      <c r="B510" s="15" t="s">
        <v>12</v>
      </c>
      <c r="E510" s="32" t="s">
        <v>43</v>
      </c>
      <c r="F510" s="22" t="s">
        <v>53</v>
      </c>
      <c r="G510" s="22"/>
      <c r="H510" s="22" t="s">
        <v>45</v>
      </c>
      <c r="I510" s="22" t="s">
        <v>46</v>
      </c>
    </row>
    <row r="511" spans="2:9" x14ac:dyDescent="0.2">
      <c r="B511" t="s">
        <v>13</v>
      </c>
      <c r="E511" s="8">
        <v>95.97</v>
      </c>
      <c r="F511" s="8">
        <v>92.14</v>
      </c>
      <c r="G511" s="36">
        <f>F511/E511</f>
        <v>0.96009169532145466</v>
      </c>
      <c r="H511" s="25">
        <f>1-G511</f>
        <v>3.9908304678545337E-2</v>
      </c>
      <c r="I511" s="26">
        <f>E511-F511</f>
        <v>3.8299999999999983</v>
      </c>
    </row>
    <row r="512" spans="2:9" x14ac:dyDescent="0.2">
      <c r="B512" t="s">
        <v>14</v>
      </c>
      <c r="E512" s="8">
        <v>137.13999999999999</v>
      </c>
      <c r="F512" s="8">
        <v>131.66</v>
      </c>
      <c r="G512" s="36">
        <f>F512/E512</f>
        <v>0.96004083418404562</v>
      </c>
      <c r="H512" s="25">
        <f>1-G512</f>
        <v>3.9959165815954378E-2</v>
      </c>
      <c r="I512" s="26">
        <f>E512-F512</f>
        <v>5.4799999999999898</v>
      </c>
    </row>
    <row r="513" spans="2:9" x14ac:dyDescent="0.2">
      <c r="B513" t="s">
        <v>15</v>
      </c>
      <c r="E513" s="8">
        <v>2.2599999999999998</v>
      </c>
      <c r="F513" s="8">
        <v>2.16</v>
      </c>
      <c r="G513" s="36">
        <f>F513/E513</f>
        <v>0.95575221238938068</v>
      </c>
      <c r="H513" s="25">
        <f>1-G513</f>
        <v>4.4247787610619316E-2</v>
      </c>
      <c r="I513" s="26">
        <f>E513-F513</f>
        <v>9.9999999999999645E-2</v>
      </c>
    </row>
    <row r="515" spans="2:9" ht="13.5" thickBot="1" x14ac:dyDescent="0.25"/>
    <row r="516" spans="2:9" ht="16.5" thickTop="1" thickBot="1" x14ac:dyDescent="0.3">
      <c r="B516" s="5" t="s">
        <v>54</v>
      </c>
      <c r="C516" s="5"/>
      <c r="D516" s="5"/>
      <c r="E516" s="16">
        <f>12*E495+2*E508</f>
        <v>39247.599999999991</v>
      </c>
    </row>
    <row r="517" spans="2:9" ht="24" thickTop="1" thickBot="1" x14ac:dyDescent="0.25">
      <c r="B517" s="37" t="s">
        <v>17</v>
      </c>
    </row>
    <row r="518" spans="2:9" ht="13.5" thickTop="1" x14ac:dyDescent="0.2">
      <c r="F518" s="39" t="s">
        <v>25</v>
      </c>
      <c r="G518" s="69">
        <f>E521/E516</f>
        <v>0.95984748111986484</v>
      </c>
      <c r="H518" s="70" t="s">
        <v>26</v>
      </c>
    </row>
    <row r="519" spans="2:9" ht="15.75" thickBot="1" x14ac:dyDescent="0.3">
      <c r="F519" s="71">
        <f>E516-E521</f>
        <v>1575.8899999999921</v>
      </c>
      <c r="G519" s="72"/>
      <c r="H519" s="73">
        <f>1-G518</f>
        <v>4.0152518880135157E-2</v>
      </c>
    </row>
    <row r="520" spans="2:9" ht="14.25" thickTop="1" thickBot="1" x14ac:dyDescent="0.25"/>
    <row r="521" spans="2:9" ht="16.5" thickTop="1" thickBot="1" x14ac:dyDescent="0.3">
      <c r="B521" s="11" t="s">
        <v>55</v>
      </c>
      <c r="C521" s="11"/>
      <c r="D521" s="11"/>
      <c r="E521" s="45">
        <f>5*E495+7*F495+E508+F508</f>
        <v>37671.71</v>
      </c>
    </row>
    <row r="522" spans="2:9" ht="23.25" thickTop="1" x14ac:dyDescent="0.2">
      <c r="B522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34" max="16383" man="1"/>
    <brk id="4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53"/>
  </sheetPr>
  <dimension ref="A1:K527"/>
  <sheetViews>
    <sheetView topLeftCell="A16" zoomScaleNormal="100" workbookViewId="0">
      <selection activeCell="B38" sqref="B38"/>
    </sheetView>
  </sheetViews>
  <sheetFormatPr baseColWidth="10" defaultRowHeight="12.75" x14ac:dyDescent="0.2"/>
  <cols>
    <col min="2" max="2" width="41.28515625" customWidth="1"/>
    <col min="3" max="3" width="12.140625" customWidth="1"/>
    <col min="4" max="4" width="8.42578125" customWidth="1"/>
    <col min="5" max="5" width="29.42578125" bestFit="1" customWidth="1"/>
    <col min="6" max="6" width="23.42578125" bestFit="1" customWidth="1"/>
    <col min="7" max="7" width="13.140625" hidden="1" customWidth="1"/>
    <col min="8" max="8" width="14.28515625" customWidth="1"/>
    <col min="9" max="9" width="11.5703125" bestFit="1" customWidth="1"/>
  </cols>
  <sheetData>
    <row r="1" spans="1:6" ht="20.25" x14ac:dyDescent="0.3">
      <c r="A1" s="116"/>
      <c r="B1" s="1" t="s">
        <v>83</v>
      </c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49.59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187.06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592.27</v>
      </c>
      <c r="F14" s="8"/>
    </row>
    <row r="15" spans="1:6" x14ac:dyDescent="0.2">
      <c r="B15" t="s">
        <v>6</v>
      </c>
      <c r="E15" s="8">
        <v>359.17</v>
      </c>
      <c r="F15" s="8"/>
    </row>
    <row r="16" spans="1:6" x14ac:dyDescent="0.2">
      <c r="B16" t="s">
        <v>7</v>
      </c>
      <c r="E16" s="8">
        <v>458.19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3139.88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30.61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592.27</v>
      </c>
      <c r="F27" s="8"/>
    </row>
    <row r="28" spans="2:6" x14ac:dyDescent="0.2">
      <c r="B28" t="s">
        <v>6</v>
      </c>
      <c r="E28" s="8">
        <v>359.17</v>
      </c>
      <c r="F28" s="8"/>
    </row>
    <row r="29" spans="2:6" x14ac:dyDescent="0.2">
      <c r="B29" t="s">
        <v>7</v>
      </c>
      <c r="E29" s="8">
        <v>458.19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2204.63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107.07</v>
      </c>
      <c r="F34" s="8"/>
    </row>
    <row r="35" spans="1:9" x14ac:dyDescent="0.2">
      <c r="B35" t="s">
        <v>14</v>
      </c>
      <c r="E35" s="8">
        <v>152.97</v>
      </c>
      <c r="F35" s="8"/>
    </row>
    <row r="36" spans="1:9" x14ac:dyDescent="0.2">
      <c r="B36" t="s">
        <v>15</v>
      </c>
      <c r="E36" s="8">
        <v>2.38</v>
      </c>
      <c r="F36" s="8"/>
    </row>
    <row r="37" spans="1:9" ht="13.5" thickBot="1" x14ac:dyDescent="0.25"/>
    <row r="38" spans="1:9" ht="16.5" thickTop="1" thickBot="1" x14ac:dyDescent="0.3">
      <c r="B38" s="5" t="s">
        <v>84</v>
      </c>
      <c r="E38" s="16">
        <f>12*E20+2*E31</f>
        <v>42087.82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4" spans="1:9" ht="20.25" x14ac:dyDescent="0.3">
      <c r="A44" s="116"/>
      <c r="B44" s="1" t="s">
        <v>81</v>
      </c>
    </row>
    <row r="46" spans="1:9" x14ac:dyDescent="0.2">
      <c r="B46" s="2" t="s">
        <v>0</v>
      </c>
      <c r="C46" s="120">
        <v>0</v>
      </c>
    </row>
    <row r="47" spans="1:9" x14ac:dyDescent="0.2">
      <c r="B47" s="2"/>
      <c r="C47" s="119"/>
    </row>
    <row r="48" spans="1:9" x14ac:dyDescent="0.2">
      <c r="B48" s="2" t="s">
        <v>79</v>
      </c>
      <c r="C48" s="121">
        <v>0</v>
      </c>
    </row>
    <row r="49" spans="2:6" x14ac:dyDescent="0.2">
      <c r="B49" s="2"/>
      <c r="C49" s="4"/>
    </row>
    <row r="50" spans="2:6" x14ac:dyDescent="0.2">
      <c r="B50" s="5" t="s">
        <v>1</v>
      </c>
      <c r="C50" s="32">
        <v>48.38</v>
      </c>
      <c r="D50" s="101"/>
    </row>
    <row r="51" spans="2:6" x14ac:dyDescent="0.2">
      <c r="B51" s="2"/>
    </row>
    <row r="52" spans="2:6" x14ac:dyDescent="0.2">
      <c r="B52" s="5" t="s">
        <v>80</v>
      </c>
      <c r="C52" s="32">
        <v>182.5</v>
      </c>
      <c r="E52" s="8"/>
    </row>
    <row r="53" spans="2:6" x14ac:dyDescent="0.2">
      <c r="B53" s="2"/>
    </row>
    <row r="54" spans="2:6" x14ac:dyDescent="0.2">
      <c r="B54" s="7" t="s">
        <v>2</v>
      </c>
    </row>
    <row r="55" spans="2:6" x14ac:dyDescent="0.2">
      <c r="B55" t="s">
        <v>3</v>
      </c>
      <c r="E55" s="8">
        <v>1256.8900000000001</v>
      </c>
      <c r="F55" s="8"/>
    </row>
    <row r="56" spans="2:6" x14ac:dyDescent="0.2">
      <c r="B56" t="s">
        <v>4</v>
      </c>
      <c r="E56" s="8">
        <f>C46*C50</f>
        <v>0</v>
      </c>
      <c r="F56" s="8"/>
    </row>
    <row r="57" spans="2:6" x14ac:dyDescent="0.2">
      <c r="B57" t="s">
        <v>5</v>
      </c>
      <c r="E57" s="8">
        <v>577.82000000000005</v>
      </c>
      <c r="F57" s="8"/>
    </row>
    <row r="58" spans="2:6" x14ac:dyDescent="0.2">
      <c r="B58" t="s">
        <v>6</v>
      </c>
      <c r="E58" s="8">
        <v>350.41</v>
      </c>
      <c r="F58" s="8"/>
    </row>
    <row r="59" spans="2:6" x14ac:dyDescent="0.2">
      <c r="B59" t="s">
        <v>7</v>
      </c>
      <c r="E59" s="8">
        <v>447.01</v>
      </c>
      <c r="F59" s="8"/>
    </row>
    <row r="60" spans="2:6" x14ac:dyDescent="0.2">
      <c r="B60" t="s">
        <v>8</v>
      </c>
      <c r="E60" s="8">
        <v>24.5</v>
      </c>
      <c r="F60" s="8"/>
    </row>
    <row r="61" spans="2:6" x14ac:dyDescent="0.2">
      <c r="B61" t="s">
        <v>9</v>
      </c>
      <c r="E61" s="8">
        <v>406.66</v>
      </c>
      <c r="F61" s="8"/>
    </row>
    <row r="62" spans="2:6" x14ac:dyDescent="0.2">
      <c r="B62" t="s">
        <v>78</v>
      </c>
      <c r="E62" s="8">
        <f>C48*C52</f>
        <v>0</v>
      </c>
      <c r="F62" s="8"/>
    </row>
    <row r="63" spans="2:6" ht="15" x14ac:dyDescent="0.25">
      <c r="B63" s="9"/>
      <c r="E63" s="10">
        <f>SUM(E55:E62)</f>
        <v>3063.29</v>
      </c>
      <c r="F63" s="10"/>
    </row>
    <row r="65" spans="2:6" x14ac:dyDescent="0.2">
      <c r="B65" s="7" t="s">
        <v>10</v>
      </c>
    </row>
    <row r="66" spans="2:6" x14ac:dyDescent="0.2">
      <c r="B66" s="11" t="s">
        <v>11</v>
      </c>
      <c r="C66" s="12">
        <v>29.86</v>
      </c>
      <c r="D66" s="103"/>
    </row>
    <row r="67" spans="2:6" x14ac:dyDescent="0.2">
      <c r="B67" s="13"/>
    </row>
    <row r="68" spans="2:6" x14ac:dyDescent="0.2">
      <c r="B68" t="s">
        <v>3</v>
      </c>
      <c r="E68" s="8">
        <v>775.61</v>
      </c>
      <c r="F68" s="8"/>
    </row>
    <row r="69" spans="2:6" x14ac:dyDescent="0.2">
      <c r="B69" t="s">
        <v>4</v>
      </c>
      <c r="E69" s="8">
        <f>C46*C66</f>
        <v>0</v>
      </c>
      <c r="F69" s="8"/>
    </row>
    <row r="70" spans="2:6" x14ac:dyDescent="0.2">
      <c r="B70" t="s">
        <v>5</v>
      </c>
      <c r="E70" s="8">
        <v>577.82000000000005</v>
      </c>
      <c r="F70" s="8"/>
    </row>
    <row r="71" spans="2:6" x14ac:dyDescent="0.2">
      <c r="B71" t="s">
        <v>6</v>
      </c>
      <c r="E71" s="8">
        <v>350.41</v>
      </c>
      <c r="F71" s="8"/>
    </row>
    <row r="72" spans="2:6" x14ac:dyDescent="0.2">
      <c r="B72" t="s">
        <v>7</v>
      </c>
      <c r="E72" s="8">
        <v>447.01</v>
      </c>
      <c r="F72" s="8"/>
    </row>
    <row r="73" spans="2:6" x14ac:dyDescent="0.2">
      <c r="B73" t="s">
        <v>77</v>
      </c>
      <c r="E73" s="8">
        <f>C48*C52</f>
        <v>0</v>
      </c>
      <c r="F73" s="8"/>
    </row>
    <row r="74" spans="2:6" ht="15" x14ac:dyDescent="0.25">
      <c r="B74" s="9"/>
      <c r="E74" s="14">
        <f>SUM(E68:E73)</f>
        <v>2150.8500000000004</v>
      </c>
      <c r="F74" s="14"/>
    </row>
    <row r="76" spans="2:6" x14ac:dyDescent="0.2">
      <c r="B76" s="15" t="s">
        <v>12</v>
      </c>
    </row>
    <row r="77" spans="2:6" x14ac:dyDescent="0.2">
      <c r="B77" t="s">
        <v>13</v>
      </c>
      <c r="E77" s="8">
        <v>104.46</v>
      </c>
      <c r="F77" s="8"/>
    </row>
    <row r="78" spans="2:6" x14ac:dyDescent="0.2">
      <c r="B78" t="s">
        <v>14</v>
      </c>
      <c r="E78" s="8">
        <v>149.24</v>
      </c>
      <c r="F78" s="8"/>
    </row>
    <row r="79" spans="2:6" x14ac:dyDescent="0.2">
      <c r="B79" t="s">
        <v>15</v>
      </c>
      <c r="E79" s="8">
        <v>2.3199999999999998</v>
      </c>
      <c r="F79" s="8"/>
    </row>
    <row r="80" spans="2:6" ht="13.5" thickBot="1" x14ac:dyDescent="0.25"/>
    <row r="81" spans="1:9" ht="16.5" thickTop="1" thickBot="1" x14ac:dyDescent="0.3">
      <c r="B81" s="5" t="s">
        <v>82</v>
      </c>
      <c r="E81" s="16">
        <f>12*E63+2*E74</f>
        <v>41061.179999999993</v>
      </c>
      <c r="F81" s="117"/>
    </row>
    <row r="82" spans="1:9" ht="23.25" thickTop="1" x14ac:dyDescent="0.2">
      <c r="B82" s="17" t="s">
        <v>17</v>
      </c>
    </row>
    <row r="84" spans="1:9" x14ac:dyDescent="0.2">
      <c r="B84" s="18"/>
      <c r="C84" s="18"/>
      <c r="D84" s="18"/>
      <c r="E84" s="18"/>
      <c r="F84" s="18"/>
      <c r="G84" s="18"/>
      <c r="H84" s="18"/>
      <c r="I84" s="18"/>
    </row>
    <row r="91" spans="1:9" ht="20.25" x14ac:dyDescent="0.3">
      <c r="A91" s="116"/>
      <c r="B91" s="1" t="s">
        <v>75</v>
      </c>
    </row>
    <row r="93" spans="1:9" x14ac:dyDescent="0.2">
      <c r="B93" s="2" t="s">
        <v>0</v>
      </c>
      <c r="C93" s="120">
        <v>0</v>
      </c>
    </row>
    <row r="94" spans="1:9" x14ac:dyDescent="0.2">
      <c r="B94" s="2"/>
      <c r="C94" s="119"/>
    </row>
    <row r="95" spans="1:9" x14ac:dyDescent="0.2">
      <c r="B95" s="2" t="s">
        <v>79</v>
      </c>
      <c r="C95" s="121">
        <v>0</v>
      </c>
    </row>
    <row r="96" spans="1:9" x14ac:dyDescent="0.2">
      <c r="B96" s="2"/>
      <c r="C96" s="4"/>
    </row>
    <row r="97" spans="2:6" x14ac:dyDescent="0.2">
      <c r="B97" s="5" t="s">
        <v>1</v>
      </c>
      <c r="C97" s="32">
        <v>47.67</v>
      </c>
      <c r="D97" s="101"/>
    </row>
    <row r="98" spans="2:6" x14ac:dyDescent="0.2">
      <c r="B98" s="2"/>
    </row>
    <row r="99" spans="2:6" x14ac:dyDescent="0.2">
      <c r="B99" s="5" t="s">
        <v>80</v>
      </c>
      <c r="C99" s="32">
        <v>179.86</v>
      </c>
      <c r="E99" s="8"/>
    </row>
    <row r="100" spans="2:6" x14ac:dyDescent="0.2">
      <c r="B100" s="2"/>
    </row>
    <row r="101" spans="2:6" x14ac:dyDescent="0.2">
      <c r="B101" s="7" t="s">
        <v>2</v>
      </c>
    </row>
    <row r="102" spans="2:6" x14ac:dyDescent="0.2">
      <c r="B102" t="s">
        <v>3</v>
      </c>
      <c r="E102" s="8">
        <v>1238.68</v>
      </c>
      <c r="F102" s="8"/>
    </row>
    <row r="103" spans="2:6" x14ac:dyDescent="0.2">
      <c r="B103" t="s">
        <v>4</v>
      </c>
      <c r="E103" s="8">
        <f>C93*C97</f>
        <v>0</v>
      </c>
      <c r="F103" s="8"/>
    </row>
    <row r="104" spans="2:6" x14ac:dyDescent="0.2">
      <c r="B104" t="s">
        <v>5</v>
      </c>
      <c r="E104" s="8">
        <v>569.45000000000005</v>
      </c>
      <c r="F104" s="8"/>
    </row>
    <row r="105" spans="2:6" x14ac:dyDescent="0.2">
      <c r="B105" t="s">
        <v>6</v>
      </c>
      <c r="E105" s="8">
        <v>334.47</v>
      </c>
      <c r="F105" s="8"/>
    </row>
    <row r="106" spans="2:6" x14ac:dyDescent="0.2">
      <c r="B106" t="s">
        <v>7</v>
      </c>
      <c r="E106" s="8">
        <v>440.53</v>
      </c>
      <c r="F106" s="8"/>
    </row>
    <row r="107" spans="2:6" x14ac:dyDescent="0.2">
      <c r="B107" t="s">
        <v>8</v>
      </c>
      <c r="E107" s="8">
        <v>24.14</v>
      </c>
      <c r="F107" s="8"/>
    </row>
    <row r="108" spans="2:6" x14ac:dyDescent="0.2">
      <c r="B108" t="s">
        <v>9</v>
      </c>
      <c r="E108" s="8">
        <v>400.77</v>
      </c>
      <c r="F108" s="8"/>
    </row>
    <row r="109" spans="2:6" x14ac:dyDescent="0.2">
      <c r="B109" t="s">
        <v>78</v>
      </c>
      <c r="E109" s="8">
        <f>C95*C99</f>
        <v>0</v>
      </c>
      <c r="F109" s="8"/>
    </row>
    <row r="110" spans="2:6" ht="15" x14ac:dyDescent="0.25">
      <c r="B110" s="9"/>
      <c r="E110" s="10">
        <f>SUM(E102:E109)</f>
        <v>3008.04</v>
      </c>
      <c r="F110" s="10"/>
    </row>
    <row r="112" spans="2:6" x14ac:dyDescent="0.2">
      <c r="B112" s="7" t="s">
        <v>10</v>
      </c>
    </row>
    <row r="113" spans="2:6" x14ac:dyDescent="0.2">
      <c r="B113" s="11" t="s">
        <v>11</v>
      </c>
      <c r="C113" s="12">
        <v>29.43</v>
      </c>
      <c r="D113" s="103"/>
    </row>
    <row r="114" spans="2:6" x14ac:dyDescent="0.2">
      <c r="B114" s="13"/>
    </row>
    <row r="115" spans="2:6" x14ac:dyDescent="0.2">
      <c r="B115" t="s">
        <v>3</v>
      </c>
      <c r="E115" s="8">
        <v>764.37</v>
      </c>
      <c r="F115" s="8"/>
    </row>
    <row r="116" spans="2:6" x14ac:dyDescent="0.2">
      <c r="B116" t="s">
        <v>4</v>
      </c>
      <c r="E116" s="8">
        <f>C93*C113</f>
        <v>0</v>
      </c>
      <c r="F116" s="8"/>
    </row>
    <row r="117" spans="2:6" x14ac:dyDescent="0.2">
      <c r="B117" t="s">
        <v>5</v>
      </c>
      <c r="E117" s="8">
        <v>569.45000000000005</v>
      </c>
      <c r="F117" s="8"/>
    </row>
    <row r="118" spans="2:6" x14ac:dyDescent="0.2">
      <c r="B118" t="s">
        <v>6</v>
      </c>
      <c r="E118" s="8">
        <v>334.47</v>
      </c>
      <c r="F118" s="8"/>
    </row>
    <row r="119" spans="2:6" x14ac:dyDescent="0.2">
      <c r="B119" t="s">
        <v>7</v>
      </c>
      <c r="E119" s="8">
        <v>440.53</v>
      </c>
      <c r="F119" s="8"/>
    </row>
    <row r="120" spans="2:6" x14ac:dyDescent="0.2">
      <c r="B120" t="s">
        <v>77</v>
      </c>
      <c r="E120" s="8">
        <f>C95*C99</f>
        <v>0</v>
      </c>
      <c r="F120" s="8"/>
    </row>
    <row r="121" spans="2:6" ht="15" x14ac:dyDescent="0.25">
      <c r="B121" s="9"/>
      <c r="E121" s="14">
        <f>SUM(E115:E120)</f>
        <v>2108.8200000000002</v>
      </c>
      <c r="F121" s="14"/>
    </row>
    <row r="123" spans="2:6" x14ac:dyDescent="0.2">
      <c r="B123" s="15" t="s">
        <v>12</v>
      </c>
    </row>
    <row r="124" spans="2:6" x14ac:dyDescent="0.2">
      <c r="B124" t="s">
        <v>13</v>
      </c>
      <c r="E124" s="8">
        <v>102.95</v>
      </c>
      <c r="F124" s="8"/>
    </row>
    <row r="125" spans="2:6" x14ac:dyDescent="0.2">
      <c r="B125" t="s">
        <v>14</v>
      </c>
      <c r="E125" s="8">
        <v>147.07</v>
      </c>
      <c r="F125" s="8"/>
    </row>
    <row r="126" spans="2:6" x14ac:dyDescent="0.2">
      <c r="B126" t="s">
        <v>15</v>
      </c>
      <c r="E126" s="8">
        <v>2.2799999999999998</v>
      </c>
      <c r="F126" s="8"/>
    </row>
    <row r="127" spans="2:6" ht="13.5" thickBot="1" x14ac:dyDescent="0.25"/>
    <row r="128" spans="2:6" ht="16.5" thickTop="1" thickBot="1" x14ac:dyDescent="0.3">
      <c r="B128" s="5" t="s">
        <v>76</v>
      </c>
      <c r="E128" s="16">
        <f>12*E110+2*E121</f>
        <v>40314.119999999995</v>
      </c>
      <c r="F128" s="117"/>
    </row>
    <row r="129" spans="1:9" ht="23.25" thickTop="1" x14ac:dyDescent="0.2">
      <c r="B129" s="17" t="s">
        <v>17</v>
      </c>
    </row>
    <row r="131" spans="1:9" x14ac:dyDescent="0.2">
      <c r="B131" s="18"/>
      <c r="C131" s="18"/>
      <c r="D131" s="18"/>
      <c r="E131" s="18"/>
      <c r="F131" s="18"/>
      <c r="G131" s="18"/>
      <c r="H131" s="18"/>
      <c r="I131" s="18"/>
    </row>
    <row r="135" spans="1:9" ht="22.5" customHeight="1" x14ac:dyDescent="0.3">
      <c r="A135" s="116"/>
      <c r="B135" s="1" t="s">
        <v>73</v>
      </c>
    </row>
    <row r="137" spans="1:9" x14ac:dyDescent="0.2">
      <c r="B137" s="2" t="s">
        <v>0</v>
      </c>
      <c r="C137" s="3">
        <v>0</v>
      </c>
    </row>
    <row r="138" spans="1:9" x14ac:dyDescent="0.2">
      <c r="B138" s="2"/>
      <c r="C138" s="4"/>
    </row>
    <row r="139" spans="1:9" x14ac:dyDescent="0.2">
      <c r="B139" s="5" t="s">
        <v>1</v>
      </c>
      <c r="C139" s="6">
        <v>46.74</v>
      </c>
      <c r="D139" s="101"/>
      <c r="E139" s="102"/>
      <c r="F139" s="102"/>
    </row>
    <row r="140" spans="1:9" x14ac:dyDescent="0.2">
      <c r="B140" s="2"/>
    </row>
    <row r="141" spans="1:9" x14ac:dyDescent="0.2">
      <c r="B141" s="7" t="s">
        <v>2</v>
      </c>
    </row>
    <row r="142" spans="1:9" x14ac:dyDescent="0.2">
      <c r="B142" t="s">
        <v>3</v>
      </c>
      <c r="E142" s="8">
        <v>1214.3900000000001</v>
      </c>
      <c r="F142" s="8"/>
    </row>
    <row r="143" spans="1:9" x14ac:dyDescent="0.2">
      <c r="B143" t="s">
        <v>4</v>
      </c>
      <c r="E143" s="8">
        <f>C137*C139</f>
        <v>0</v>
      </c>
      <c r="F143" s="8"/>
    </row>
    <row r="144" spans="1:9" x14ac:dyDescent="0.2">
      <c r="B144" t="s">
        <v>5</v>
      </c>
      <c r="E144" s="8">
        <v>558.28</v>
      </c>
      <c r="F144" s="8"/>
    </row>
    <row r="145" spans="2:6" x14ac:dyDescent="0.2">
      <c r="B145" t="s">
        <v>6</v>
      </c>
      <c r="E145" s="8">
        <v>327.91</v>
      </c>
      <c r="F145" s="8"/>
    </row>
    <row r="146" spans="2:6" x14ac:dyDescent="0.2">
      <c r="B146" t="s">
        <v>7</v>
      </c>
      <c r="E146" s="8">
        <v>431.89</v>
      </c>
      <c r="F146" s="8"/>
    </row>
    <row r="147" spans="2:6" x14ac:dyDescent="0.2">
      <c r="B147" t="s">
        <v>8</v>
      </c>
      <c r="E147" s="8">
        <v>23.67</v>
      </c>
      <c r="F147" s="8"/>
    </row>
    <row r="148" spans="2:6" x14ac:dyDescent="0.2">
      <c r="B148" t="s">
        <v>9</v>
      </c>
      <c r="E148" s="8">
        <v>392.91</v>
      </c>
      <c r="F148" s="8"/>
    </row>
    <row r="149" spans="2:6" ht="15" x14ac:dyDescent="0.25">
      <c r="B149" s="9"/>
      <c r="E149" s="10">
        <f>SUM(E142:E148)</f>
        <v>2949.0499999999997</v>
      </c>
      <c r="F149" s="10"/>
    </row>
    <row r="151" spans="2:6" x14ac:dyDescent="0.2">
      <c r="B151" s="7" t="s">
        <v>10</v>
      </c>
    </row>
    <row r="152" spans="2:6" x14ac:dyDescent="0.2">
      <c r="B152" s="11" t="s">
        <v>11</v>
      </c>
      <c r="C152" s="12">
        <v>28.85</v>
      </c>
      <c r="D152" s="103"/>
    </row>
    <row r="153" spans="2:6" x14ac:dyDescent="0.2">
      <c r="B153" s="13"/>
    </row>
    <row r="154" spans="2:6" x14ac:dyDescent="0.2">
      <c r="B154" t="s">
        <v>3</v>
      </c>
      <c r="E154" s="8">
        <v>749.38</v>
      </c>
      <c r="F154" s="8"/>
    </row>
    <row r="155" spans="2:6" x14ac:dyDescent="0.2">
      <c r="B155" t="s">
        <v>4</v>
      </c>
      <c r="E155" s="8">
        <f>C175*C190</f>
        <v>28.59</v>
      </c>
      <c r="F155" s="8"/>
    </row>
    <row r="156" spans="2:6" x14ac:dyDescent="0.2">
      <c r="B156" t="s">
        <v>5</v>
      </c>
      <c r="E156" s="8">
        <v>558.28</v>
      </c>
      <c r="F156" s="8"/>
    </row>
    <row r="157" spans="2:6" x14ac:dyDescent="0.2">
      <c r="B157" t="s">
        <v>6</v>
      </c>
      <c r="E157" s="8">
        <v>327.91</v>
      </c>
      <c r="F157" s="8"/>
    </row>
    <row r="158" spans="2:6" x14ac:dyDescent="0.2">
      <c r="B158" t="s">
        <v>7</v>
      </c>
      <c r="E158" s="8">
        <v>431.89</v>
      </c>
      <c r="F158" s="8"/>
    </row>
    <row r="159" spans="2:6" ht="15" x14ac:dyDescent="0.25">
      <c r="B159" s="9"/>
      <c r="E159" s="14">
        <f>SUM(E154:E158)</f>
        <v>2096.0500000000002</v>
      </c>
      <c r="F159" s="14"/>
    </row>
    <row r="161" spans="1:9" x14ac:dyDescent="0.2">
      <c r="B161" s="15" t="s">
        <v>12</v>
      </c>
    </row>
    <row r="162" spans="1:9" x14ac:dyDescent="0.2">
      <c r="B162" t="s">
        <v>13</v>
      </c>
      <c r="E162" s="8">
        <v>100.93</v>
      </c>
      <c r="F162" s="8"/>
    </row>
    <row r="163" spans="1:9" x14ac:dyDescent="0.2">
      <c r="B163" t="s">
        <v>14</v>
      </c>
      <c r="E163" s="8">
        <v>144.19</v>
      </c>
      <c r="F163" s="8"/>
    </row>
    <row r="164" spans="1:9" x14ac:dyDescent="0.2">
      <c r="B164" t="s">
        <v>15</v>
      </c>
      <c r="E164" s="8">
        <v>2.2400000000000002</v>
      </c>
      <c r="F164" s="8"/>
    </row>
    <row r="165" spans="1:9" ht="13.5" thickBot="1" x14ac:dyDescent="0.25"/>
    <row r="166" spans="1:9" ht="16.5" thickTop="1" thickBot="1" x14ac:dyDescent="0.3">
      <c r="B166" s="5" t="s">
        <v>74</v>
      </c>
      <c r="E166" s="16">
        <f>12*E149+2*E159</f>
        <v>39580.699999999997</v>
      </c>
      <c r="F166" s="117"/>
    </row>
    <row r="167" spans="1:9" ht="23.25" thickTop="1" x14ac:dyDescent="0.2">
      <c r="B167" s="17" t="s">
        <v>17</v>
      </c>
    </row>
    <row r="169" spans="1:9" x14ac:dyDescent="0.2">
      <c r="B169" s="18"/>
      <c r="C169" s="18"/>
      <c r="D169" s="18"/>
      <c r="E169" s="18"/>
      <c r="F169" s="18"/>
      <c r="G169" s="18"/>
      <c r="H169" s="18"/>
      <c r="I169" s="18"/>
    </row>
    <row r="173" spans="1:9" ht="22.5" customHeight="1" x14ac:dyDescent="0.3">
      <c r="A173" s="116"/>
      <c r="B173" s="1" t="s">
        <v>71</v>
      </c>
    </row>
    <row r="175" spans="1:9" x14ac:dyDescent="0.2">
      <c r="B175" s="2" t="s">
        <v>0</v>
      </c>
      <c r="C175" s="3">
        <v>1</v>
      </c>
    </row>
    <row r="176" spans="1:9" x14ac:dyDescent="0.2">
      <c r="B176" s="2"/>
      <c r="C176" s="4"/>
    </row>
    <row r="177" spans="2:6" x14ac:dyDescent="0.2">
      <c r="B177" s="5" t="s">
        <v>1</v>
      </c>
      <c r="C177" s="6">
        <v>46.32</v>
      </c>
      <c r="D177" s="101"/>
      <c r="E177" s="102"/>
      <c r="F177" s="102"/>
    </row>
    <row r="178" spans="2:6" x14ac:dyDescent="0.2">
      <c r="B178" s="2"/>
    </row>
    <row r="179" spans="2:6" x14ac:dyDescent="0.2">
      <c r="B179" s="7" t="s">
        <v>2</v>
      </c>
    </row>
    <row r="180" spans="2:6" x14ac:dyDescent="0.2">
      <c r="B180" t="s">
        <v>3</v>
      </c>
      <c r="E180" s="8">
        <v>1203.56</v>
      </c>
      <c r="F180" s="8"/>
    </row>
    <row r="181" spans="2:6" x14ac:dyDescent="0.2">
      <c r="B181" t="s">
        <v>4</v>
      </c>
      <c r="E181" s="8">
        <f>C175*C177</f>
        <v>46.32</v>
      </c>
      <c r="F181" s="8"/>
    </row>
    <row r="182" spans="2:6" x14ac:dyDescent="0.2">
      <c r="B182" t="s">
        <v>5</v>
      </c>
      <c r="E182" s="8">
        <v>553.29999999999995</v>
      </c>
      <c r="F182" s="8"/>
    </row>
    <row r="183" spans="2:6" x14ac:dyDescent="0.2">
      <c r="B183" t="s">
        <v>6</v>
      </c>
      <c r="E183" s="8">
        <v>324.99</v>
      </c>
      <c r="F183" s="8"/>
    </row>
    <row r="184" spans="2:6" x14ac:dyDescent="0.2">
      <c r="B184" t="s">
        <v>7</v>
      </c>
      <c r="E184" s="8">
        <v>428.03999999999996</v>
      </c>
      <c r="F184" s="8"/>
    </row>
    <row r="185" spans="2:6" x14ac:dyDescent="0.2">
      <c r="B185" t="s">
        <v>8</v>
      </c>
      <c r="E185" s="8">
        <v>23.46</v>
      </c>
      <c r="F185" s="8"/>
    </row>
    <row r="186" spans="2:6" x14ac:dyDescent="0.2">
      <c r="B186" t="s">
        <v>9</v>
      </c>
      <c r="E186" s="8">
        <v>389.40999999999997</v>
      </c>
      <c r="F186" s="8"/>
    </row>
    <row r="187" spans="2:6" ht="15" x14ac:dyDescent="0.25">
      <c r="B187" s="9"/>
      <c r="E187" s="10">
        <f>SUM(E180:E186)</f>
        <v>2969.08</v>
      </c>
      <c r="F187" s="10"/>
    </row>
    <row r="189" spans="2:6" x14ac:dyDescent="0.2">
      <c r="B189" s="7" t="s">
        <v>10</v>
      </c>
    </row>
    <row r="190" spans="2:6" x14ac:dyDescent="0.2">
      <c r="B190" s="11" t="s">
        <v>11</v>
      </c>
      <c r="C190" s="12">
        <v>28.59</v>
      </c>
      <c r="D190" s="103"/>
    </row>
    <row r="191" spans="2:6" x14ac:dyDescent="0.2">
      <c r="B191" s="13"/>
    </row>
    <row r="192" spans="2:6" x14ac:dyDescent="0.2">
      <c r="B192" t="s">
        <v>3</v>
      </c>
      <c r="E192" s="8">
        <v>742.7</v>
      </c>
      <c r="F192" s="8"/>
    </row>
    <row r="193" spans="2:9" x14ac:dyDescent="0.2">
      <c r="B193" t="s">
        <v>4</v>
      </c>
      <c r="E193" s="8">
        <f>C175*C190</f>
        <v>28.59</v>
      </c>
      <c r="F193" s="8"/>
    </row>
    <row r="194" spans="2:9" x14ac:dyDescent="0.2">
      <c r="B194" t="s">
        <v>5</v>
      </c>
      <c r="E194" s="8">
        <v>553.29999999999995</v>
      </c>
      <c r="F194" s="8"/>
    </row>
    <row r="195" spans="2:9" x14ac:dyDescent="0.2">
      <c r="B195" t="s">
        <v>6</v>
      </c>
      <c r="E195" s="8">
        <v>324.99</v>
      </c>
      <c r="F195" s="8"/>
    </row>
    <row r="196" spans="2:9" x14ac:dyDescent="0.2">
      <c r="B196" t="s">
        <v>7</v>
      </c>
      <c r="E196" s="8">
        <v>428.03999999999996</v>
      </c>
      <c r="F196" s="8"/>
    </row>
    <row r="197" spans="2:9" ht="15" x14ac:dyDescent="0.25">
      <c r="B197" s="9"/>
      <c r="E197" s="14">
        <f>SUM(E192:E196)</f>
        <v>2077.62</v>
      </c>
      <c r="F197" s="14"/>
    </row>
    <row r="199" spans="2:9" x14ac:dyDescent="0.2">
      <c r="B199" s="15" t="s">
        <v>12</v>
      </c>
    </row>
    <row r="200" spans="2:9" x14ac:dyDescent="0.2">
      <c r="B200" t="s">
        <v>13</v>
      </c>
      <c r="E200" s="8">
        <v>100.03</v>
      </c>
      <c r="F200" s="8"/>
    </row>
    <row r="201" spans="2:9" x14ac:dyDescent="0.2">
      <c r="B201" t="s">
        <v>14</v>
      </c>
      <c r="E201" s="8">
        <v>142.89999999999998</v>
      </c>
      <c r="F201" s="8"/>
    </row>
    <row r="202" spans="2:9" x14ac:dyDescent="0.2">
      <c r="B202" t="s">
        <v>15</v>
      </c>
      <c r="E202" s="8">
        <v>2.2200000000000002</v>
      </c>
      <c r="F202" s="8"/>
    </row>
    <row r="203" spans="2:9" ht="13.5" thickBot="1" x14ac:dyDescent="0.25"/>
    <row r="204" spans="2:9" ht="16.5" thickTop="1" thickBot="1" x14ac:dyDescent="0.3">
      <c r="B204" s="5" t="s">
        <v>72</v>
      </c>
      <c r="E204" s="16">
        <f>12*E187+2*E197</f>
        <v>39784.199999999997</v>
      </c>
      <c r="F204" s="117"/>
    </row>
    <row r="205" spans="2:9" ht="23.25" thickTop="1" x14ac:dyDescent="0.2">
      <c r="B205" s="17" t="s">
        <v>17</v>
      </c>
    </row>
    <row r="207" spans="2:9" x14ac:dyDescent="0.2">
      <c r="B207" s="18"/>
      <c r="C207" s="18"/>
      <c r="D207" s="18"/>
      <c r="E207" s="18"/>
      <c r="F207" s="18"/>
      <c r="G207" s="18"/>
      <c r="H207" s="18"/>
      <c r="I207" s="18"/>
    </row>
    <row r="210" spans="2:6" ht="22.5" customHeight="1" x14ac:dyDescent="0.3">
      <c r="B210" s="1" t="s">
        <v>69</v>
      </c>
    </row>
    <row r="212" spans="2:6" x14ac:dyDescent="0.2">
      <c r="B212" s="2" t="s">
        <v>0</v>
      </c>
      <c r="C212" s="3">
        <v>7</v>
      </c>
      <c r="E212" s="107" t="s">
        <v>67</v>
      </c>
      <c r="F212" s="107" t="s">
        <v>68</v>
      </c>
    </row>
    <row r="213" spans="2:6" x14ac:dyDescent="0.2">
      <c r="B213" s="2"/>
      <c r="C213" s="4"/>
    </row>
    <row r="214" spans="2:6" x14ac:dyDescent="0.2">
      <c r="B214" s="5" t="s">
        <v>1</v>
      </c>
      <c r="C214" s="6">
        <v>45.29</v>
      </c>
      <c r="D214" s="101">
        <v>45.41</v>
      </c>
    </row>
    <row r="215" spans="2:6" x14ac:dyDescent="0.2">
      <c r="B215" s="2"/>
    </row>
    <row r="216" spans="2:6" x14ac:dyDescent="0.2">
      <c r="B216" s="7" t="s">
        <v>2</v>
      </c>
    </row>
    <row r="217" spans="2:6" x14ac:dyDescent="0.2">
      <c r="B217" t="s">
        <v>3</v>
      </c>
      <c r="E217" s="8">
        <v>1177.08</v>
      </c>
      <c r="F217" s="8">
        <v>1179.96</v>
      </c>
    </row>
    <row r="218" spans="2:6" x14ac:dyDescent="0.2">
      <c r="B218" t="s">
        <v>4</v>
      </c>
      <c r="E218" s="8">
        <f>C212*C214</f>
        <v>317.02999999999997</v>
      </c>
      <c r="F218" s="8">
        <f>C212*D214</f>
        <v>317.87</v>
      </c>
    </row>
    <row r="219" spans="2:6" x14ac:dyDescent="0.2">
      <c r="B219" t="s">
        <v>5</v>
      </c>
      <c r="E219" s="8">
        <v>541.12</v>
      </c>
      <c r="F219" s="8">
        <v>542.45000000000005</v>
      </c>
    </row>
    <row r="220" spans="2:6" x14ac:dyDescent="0.2">
      <c r="B220" t="s">
        <v>6</v>
      </c>
      <c r="E220" s="8">
        <v>317.83</v>
      </c>
      <c r="F220" s="8">
        <v>318.61</v>
      </c>
    </row>
    <row r="221" spans="2:6" x14ac:dyDescent="0.2">
      <c r="B221" t="s">
        <v>7</v>
      </c>
      <c r="E221" s="8">
        <v>418.62</v>
      </c>
      <c r="F221" s="8">
        <v>419.64</v>
      </c>
    </row>
    <row r="222" spans="2:6" x14ac:dyDescent="0.2">
      <c r="B222" t="s">
        <v>8</v>
      </c>
      <c r="E222" s="8">
        <v>22.94</v>
      </c>
      <c r="F222" s="8">
        <v>23</v>
      </c>
    </row>
    <row r="223" spans="2:6" x14ac:dyDescent="0.2">
      <c r="B223" t="s">
        <v>9</v>
      </c>
      <c r="E223" s="8">
        <v>380.84</v>
      </c>
      <c r="F223" s="8">
        <v>381.77</v>
      </c>
    </row>
    <row r="224" spans="2:6" ht="15" x14ac:dyDescent="0.25">
      <c r="B224" s="9"/>
      <c r="E224" s="10">
        <f>SUM(E217:E223)</f>
        <v>3175.46</v>
      </c>
      <c r="F224" s="10">
        <f>SUM(F217:F223)</f>
        <v>3183.2999999999997</v>
      </c>
    </row>
    <row r="226" spans="2:6" x14ac:dyDescent="0.2">
      <c r="B226" s="7" t="s">
        <v>10</v>
      </c>
    </row>
    <row r="227" spans="2:6" x14ac:dyDescent="0.2">
      <c r="B227" s="11" t="s">
        <v>11</v>
      </c>
      <c r="C227" s="12">
        <v>27.95</v>
      </c>
      <c r="D227" s="103">
        <v>28.02</v>
      </c>
    </row>
    <row r="228" spans="2:6" x14ac:dyDescent="0.2">
      <c r="B228" s="13"/>
    </row>
    <row r="229" spans="2:6" x14ac:dyDescent="0.2">
      <c r="B229" t="s">
        <v>3</v>
      </c>
      <c r="E229" s="8">
        <v>726.35</v>
      </c>
      <c r="F229" s="8">
        <v>728.13</v>
      </c>
    </row>
    <row r="230" spans="2:6" x14ac:dyDescent="0.2">
      <c r="B230" t="s">
        <v>4</v>
      </c>
      <c r="E230" s="8">
        <f>C212*C227</f>
        <v>195.65</v>
      </c>
      <c r="F230" s="8">
        <f>C212*D227</f>
        <v>196.14</v>
      </c>
    </row>
    <row r="231" spans="2:6" x14ac:dyDescent="0.2">
      <c r="B231" t="s">
        <v>5</v>
      </c>
      <c r="E231" s="8">
        <v>541.12</v>
      </c>
      <c r="F231" s="8">
        <v>542.45000000000005</v>
      </c>
    </row>
    <row r="232" spans="2:6" x14ac:dyDescent="0.2">
      <c r="B232" t="s">
        <v>6</v>
      </c>
      <c r="E232" s="8">
        <v>317.83</v>
      </c>
      <c r="F232" s="8">
        <v>318.61</v>
      </c>
    </row>
    <row r="233" spans="2:6" x14ac:dyDescent="0.2">
      <c r="B233" t="s">
        <v>7</v>
      </c>
      <c r="E233" s="8">
        <v>418.62</v>
      </c>
      <c r="F233" s="8">
        <v>419.64</v>
      </c>
    </row>
    <row r="234" spans="2:6" ht="15" x14ac:dyDescent="0.25">
      <c r="B234" s="9"/>
      <c r="E234" s="14">
        <f>SUM(E229:E233)</f>
        <v>2199.5699999999997</v>
      </c>
      <c r="F234" s="14">
        <f>SUM(F229:F233)</f>
        <v>2204.9699999999998</v>
      </c>
    </row>
    <row r="236" spans="2:6" x14ac:dyDescent="0.2">
      <c r="B236" s="15" t="s">
        <v>12</v>
      </c>
    </row>
    <row r="237" spans="2:6" x14ac:dyDescent="0.2">
      <c r="B237" t="s">
        <v>13</v>
      </c>
      <c r="E237" s="8">
        <v>97.820000000000007</v>
      </c>
      <c r="F237" s="8">
        <v>98.06</v>
      </c>
    </row>
    <row r="238" spans="2:6" x14ac:dyDescent="0.2">
      <c r="B238" t="s">
        <v>14</v>
      </c>
      <c r="E238" s="8">
        <v>139.75</v>
      </c>
      <c r="F238" s="8">
        <v>140.09</v>
      </c>
    </row>
    <row r="239" spans="2:6" x14ac:dyDescent="0.2">
      <c r="B239" t="s">
        <v>15</v>
      </c>
      <c r="E239" s="8">
        <v>2.16</v>
      </c>
      <c r="F239" s="8">
        <v>2.17</v>
      </c>
    </row>
    <row r="240" spans="2:6" ht="13.5" thickBot="1" x14ac:dyDescent="0.25"/>
    <row r="241" spans="2:9" ht="16.5" thickTop="1" thickBot="1" x14ac:dyDescent="0.3">
      <c r="B241" s="5" t="s">
        <v>70</v>
      </c>
      <c r="E241" s="16">
        <f>12*E224+2*E234</f>
        <v>42504.66</v>
      </c>
      <c r="F241" s="16">
        <f>6*E224+6*F224+E234+F234</f>
        <v>42557.1</v>
      </c>
    </row>
    <row r="242" spans="2:9" ht="23.25" thickTop="1" x14ac:dyDescent="0.2">
      <c r="B242" s="17" t="s">
        <v>17</v>
      </c>
    </row>
    <row r="244" spans="2:9" x14ac:dyDescent="0.2">
      <c r="B244" s="18"/>
      <c r="C244" s="18"/>
      <c r="D244" s="18"/>
      <c r="E244" s="18"/>
      <c r="F244" s="18"/>
      <c r="G244" s="18"/>
      <c r="H244" s="18"/>
      <c r="I244" s="18"/>
    </row>
    <row r="248" spans="2:9" ht="22.5" customHeight="1" x14ac:dyDescent="0.3">
      <c r="B248" s="1" t="s">
        <v>65</v>
      </c>
    </row>
    <row r="250" spans="2:9" x14ac:dyDescent="0.2">
      <c r="B250" s="2" t="s">
        <v>0</v>
      </c>
      <c r="C250" s="3">
        <v>7</v>
      </c>
    </row>
    <row r="251" spans="2:9" x14ac:dyDescent="0.2">
      <c r="B251" s="2"/>
      <c r="C251" s="4"/>
    </row>
    <row r="252" spans="2:9" x14ac:dyDescent="0.2">
      <c r="B252" s="5" t="s">
        <v>1</v>
      </c>
      <c r="C252" s="6">
        <v>44.18</v>
      </c>
      <c r="D252" s="101">
        <v>44.29</v>
      </c>
      <c r="E252" s="107" t="s">
        <v>67</v>
      </c>
      <c r="F252" s="107" t="s">
        <v>68</v>
      </c>
    </row>
    <row r="253" spans="2:9" x14ac:dyDescent="0.2">
      <c r="B253" s="2"/>
    </row>
    <row r="254" spans="2:9" x14ac:dyDescent="0.2">
      <c r="B254" s="7" t="s">
        <v>2</v>
      </c>
    </row>
    <row r="255" spans="2:9" x14ac:dyDescent="0.2">
      <c r="B255" t="s">
        <v>3</v>
      </c>
      <c r="E255" s="8">
        <v>1148.3399999999999</v>
      </c>
      <c r="F255" s="8">
        <v>1151.1600000000001</v>
      </c>
    </row>
    <row r="256" spans="2:9" x14ac:dyDescent="0.2">
      <c r="B256" t="s">
        <v>4</v>
      </c>
      <c r="E256" s="8">
        <f>C250*C252</f>
        <v>309.26</v>
      </c>
      <c r="F256" s="8">
        <f>C250*D252</f>
        <v>310.02999999999997</v>
      </c>
    </row>
    <row r="257" spans="2:6" x14ac:dyDescent="0.2">
      <c r="B257" t="s">
        <v>5</v>
      </c>
      <c r="E257" s="8">
        <v>527.9</v>
      </c>
      <c r="F257" s="8">
        <v>529.20000000000005</v>
      </c>
    </row>
    <row r="258" spans="2:6" x14ac:dyDescent="0.2">
      <c r="B258" t="s">
        <v>6</v>
      </c>
      <c r="E258" s="8">
        <v>310.07</v>
      </c>
      <c r="F258" s="8">
        <v>310.83</v>
      </c>
    </row>
    <row r="259" spans="2:6" x14ac:dyDescent="0.2">
      <c r="B259" t="s">
        <v>7</v>
      </c>
      <c r="E259" s="8">
        <v>408.39</v>
      </c>
      <c r="F259" s="8">
        <v>409.4</v>
      </c>
    </row>
    <row r="260" spans="2:6" x14ac:dyDescent="0.2">
      <c r="B260" t="s">
        <v>8</v>
      </c>
      <c r="E260" s="8">
        <v>22.380000000000003</v>
      </c>
      <c r="F260" s="8">
        <v>22.430000000000003</v>
      </c>
    </row>
    <row r="261" spans="2:6" x14ac:dyDescent="0.2">
      <c r="B261" t="s">
        <v>9</v>
      </c>
      <c r="E261" s="8">
        <v>371.53999999999996</v>
      </c>
      <c r="F261" s="8">
        <v>372.45</v>
      </c>
    </row>
    <row r="262" spans="2:6" ht="15" x14ac:dyDescent="0.25">
      <c r="B262" s="9"/>
      <c r="E262" s="10">
        <f>SUM(E255:E261)</f>
        <v>3097.88</v>
      </c>
      <c r="F262" s="10">
        <f>SUM(F255:F261)</f>
        <v>3105.5</v>
      </c>
    </row>
    <row r="264" spans="2:6" x14ac:dyDescent="0.2">
      <c r="B264" s="7" t="s">
        <v>10</v>
      </c>
    </row>
    <row r="265" spans="2:6" x14ac:dyDescent="0.2">
      <c r="B265" s="11" t="s">
        <v>11</v>
      </c>
      <c r="C265" s="12">
        <v>27.26</v>
      </c>
      <c r="D265" s="103">
        <v>27.32</v>
      </c>
    </row>
    <row r="266" spans="2:6" x14ac:dyDescent="0.2">
      <c r="B266" s="13"/>
    </row>
    <row r="267" spans="2:6" x14ac:dyDescent="0.2">
      <c r="B267" t="s">
        <v>3</v>
      </c>
      <c r="E267" s="8">
        <v>708.61</v>
      </c>
      <c r="F267" s="8">
        <v>710.35</v>
      </c>
    </row>
    <row r="268" spans="2:6" x14ac:dyDescent="0.2">
      <c r="B268" t="s">
        <v>4</v>
      </c>
      <c r="E268" s="8">
        <f>C250*C265</f>
        <v>190.82000000000002</v>
      </c>
      <c r="F268" s="8">
        <f>C250*D265</f>
        <v>191.24</v>
      </c>
    </row>
    <row r="269" spans="2:6" x14ac:dyDescent="0.2">
      <c r="B269" t="s">
        <v>5</v>
      </c>
      <c r="E269" s="8">
        <v>527.9</v>
      </c>
      <c r="F269" s="8">
        <v>529.20000000000005</v>
      </c>
    </row>
    <row r="270" spans="2:6" x14ac:dyDescent="0.2">
      <c r="B270" t="s">
        <v>6</v>
      </c>
      <c r="E270" s="8">
        <v>310.07</v>
      </c>
      <c r="F270" s="8">
        <v>310.83</v>
      </c>
    </row>
    <row r="271" spans="2:6" x14ac:dyDescent="0.2">
      <c r="B271" t="s">
        <v>7</v>
      </c>
      <c r="E271" s="8">
        <v>408.39</v>
      </c>
      <c r="F271" s="8">
        <v>409.4</v>
      </c>
    </row>
    <row r="272" spans="2:6" ht="15" x14ac:dyDescent="0.25">
      <c r="B272" s="9"/>
      <c r="E272" s="14">
        <f>SUM(E267:E271)</f>
        <v>2145.79</v>
      </c>
      <c r="F272" s="14">
        <f>SUM(F267:F271)</f>
        <v>2151.02</v>
      </c>
    </row>
    <row r="274" spans="2:9" x14ac:dyDescent="0.2">
      <c r="B274" s="15" t="s">
        <v>12</v>
      </c>
    </row>
    <row r="275" spans="2:9" x14ac:dyDescent="0.2">
      <c r="B275" t="s">
        <v>13</v>
      </c>
      <c r="E275" s="8">
        <v>95.43</v>
      </c>
    </row>
    <row r="276" spans="2:9" x14ac:dyDescent="0.2">
      <c r="B276" t="s">
        <v>14</v>
      </c>
      <c r="E276" s="8">
        <v>136.32999999999998</v>
      </c>
    </row>
    <row r="277" spans="2:9" x14ac:dyDescent="0.2">
      <c r="B277" t="s">
        <v>15</v>
      </c>
      <c r="E277" s="8">
        <v>2.11</v>
      </c>
    </row>
    <row r="278" spans="2:9" ht="13.5" thickBot="1" x14ac:dyDescent="0.25"/>
    <row r="279" spans="2:9" ht="16.5" thickTop="1" thickBot="1" x14ac:dyDescent="0.3">
      <c r="B279" s="5" t="s">
        <v>66</v>
      </c>
      <c r="E279" s="106">
        <f>8*E262+1*E272+4*F262+1*F272</f>
        <v>41501.85</v>
      </c>
      <c r="F279" s="113"/>
      <c r="G279" s="114"/>
      <c r="H279" s="112"/>
    </row>
    <row r="280" spans="2:9" ht="23.25" thickTop="1" x14ac:dyDescent="0.2">
      <c r="B280" s="17" t="s">
        <v>17</v>
      </c>
    </row>
    <row r="282" spans="2:9" x14ac:dyDescent="0.2">
      <c r="B282" s="18"/>
      <c r="C282" s="18"/>
      <c r="D282" s="18"/>
      <c r="E282" s="18"/>
      <c r="F282" s="18"/>
      <c r="G282" s="18"/>
      <c r="H282" s="18"/>
      <c r="I282" s="18"/>
    </row>
    <row r="284" spans="2:9" ht="22.5" customHeight="1" x14ac:dyDescent="0.3">
      <c r="B284" s="1" t="s">
        <v>63</v>
      </c>
    </row>
    <row r="286" spans="2:9" x14ac:dyDescent="0.2">
      <c r="B286" s="2" t="s">
        <v>0</v>
      </c>
      <c r="C286" s="3">
        <v>7</v>
      </c>
    </row>
    <row r="287" spans="2:9" x14ac:dyDescent="0.2">
      <c r="B287" s="2"/>
      <c r="C287" s="4"/>
    </row>
    <row r="288" spans="2:9" x14ac:dyDescent="0.2">
      <c r="B288" s="5" t="s">
        <v>1</v>
      </c>
      <c r="C288" s="6">
        <v>43.519999999999996</v>
      </c>
    </row>
    <row r="289" spans="2:5" x14ac:dyDescent="0.2">
      <c r="B289" s="2"/>
    </row>
    <row r="290" spans="2:5" x14ac:dyDescent="0.2">
      <c r="B290" s="7" t="s">
        <v>2</v>
      </c>
    </row>
    <row r="291" spans="2:5" x14ac:dyDescent="0.2">
      <c r="B291" t="s">
        <v>3</v>
      </c>
      <c r="E291" s="8">
        <v>1131.3599999999999</v>
      </c>
    </row>
    <row r="292" spans="2:5" x14ac:dyDescent="0.2">
      <c r="B292" t="s">
        <v>4</v>
      </c>
      <c r="E292" s="8">
        <f>C286*C288</f>
        <v>304.64</v>
      </c>
    </row>
    <row r="293" spans="2:5" x14ac:dyDescent="0.2">
      <c r="B293" t="s">
        <v>5</v>
      </c>
      <c r="E293" s="8">
        <v>520.09</v>
      </c>
    </row>
    <row r="294" spans="2:5" x14ac:dyDescent="0.2">
      <c r="B294" t="s">
        <v>6</v>
      </c>
      <c r="E294" s="8">
        <v>305.48</v>
      </c>
    </row>
    <row r="295" spans="2:5" x14ac:dyDescent="0.2">
      <c r="B295" t="s">
        <v>7</v>
      </c>
      <c r="E295" s="8">
        <v>402.34999999999997</v>
      </c>
    </row>
    <row r="296" spans="2:5" x14ac:dyDescent="0.2">
      <c r="B296" t="s">
        <v>8</v>
      </c>
      <c r="E296" s="8">
        <v>22.040000000000003</v>
      </c>
    </row>
    <row r="297" spans="2:5" x14ac:dyDescent="0.2">
      <c r="B297" t="s">
        <v>9</v>
      </c>
      <c r="E297" s="8">
        <v>366.03999999999996</v>
      </c>
    </row>
    <row r="298" spans="2:5" ht="15" x14ac:dyDescent="0.25">
      <c r="B298" s="9"/>
      <c r="E298" s="10">
        <f>SUM(E291:E297)</f>
        <v>3052</v>
      </c>
    </row>
    <row r="300" spans="2:5" x14ac:dyDescent="0.2">
      <c r="B300" s="7" t="s">
        <v>10</v>
      </c>
    </row>
    <row r="301" spans="2:5" x14ac:dyDescent="0.2">
      <c r="B301" s="11" t="s">
        <v>11</v>
      </c>
      <c r="C301" s="12">
        <v>26.85</v>
      </c>
    </row>
    <row r="302" spans="2:5" x14ac:dyDescent="0.2">
      <c r="B302" s="13"/>
    </row>
    <row r="303" spans="2:5" x14ac:dyDescent="0.2">
      <c r="B303" t="s">
        <v>3</v>
      </c>
      <c r="E303" s="8">
        <v>698.13</v>
      </c>
    </row>
    <row r="304" spans="2:5" x14ac:dyDescent="0.2">
      <c r="B304" t="s">
        <v>4</v>
      </c>
      <c r="E304" s="8">
        <f>C286*C301</f>
        <v>187.95000000000002</v>
      </c>
    </row>
    <row r="305" spans="2:9" x14ac:dyDescent="0.2">
      <c r="B305" t="s">
        <v>5</v>
      </c>
      <c r="E305" s="8">
        <v>520.09</v>
      </c>
    </row>
    <row r="306" spans="2:9" x14ac:dyDescent="0.2">
      <c r="B306" t="s">
        <v>6</v>
      </c>
      <c r="E306" s="8">
        <v>305.48</v>
      </c>
    </row>
    <row r="307" spans="2:9" x14ac:dyDescent="0.2">
      <c r="B307" t="s">
        <v>7</v>
      </c>
      <c r="E307" s="8">
        <v>402.34999999999997</v>
      </c>
    </row>
    <row r="308" spans="2:9" ht="15" x14ac:dyDescent="0.25">
      <c r="B308" s="9"/>
      <c r="E308" s="14">
        <f>SUM(E303:E307)</f>
        <v>2114</v>
      </c>
    </row>
    <row r="310" spans="2:9" x14ac:dyDescent="0.2">
      <c r="B310" s="15" t="s">
        <v>12</v>
      </c>
    </row>
    <row r="311" spans="2:9" x14ac:dyDescent="0.2">
      <c r="B311" t="s">
        <v>13</v>
      </c>
      <c r="E311" s="8">
        <v>94.01</v>
      </c>
    </row>
    <row r="312" spans="2:9" x14ac:dyDescent="0.2">
      <c r="B312" t="s">
        <v>14</v>
      </c>
      <c r="E312" s="8">
        <v>134.31</v>
      </c>
    </row>
    <row r="313" spans="2:9" x14ac:dyDescent="0.2">
      <c r="B313" t="s">
        <v>15</v>
      </c>
      <c r="E313" s="8">
        <v>2.08</v>
      </c>
    </row>
    <row r="314" spans="2:9" ht="13.5" thickBot="1" x14ac:dyDescent="0.25"/>
    <row r="315" spans="2:9" ht="16.5" thickTop="1" thickBot="1" x14ac:dyDescent="0.3">
      <c r="B315" s="5" t="s">
        <v>64</v>
      </c>
      <c r="E315" s="16">
        <f>12*E298+2*E308</f>
        <v>40852</v>
      </c>
    </row>
    <row r="316" spans="2:9" ht="23.25" thickTop="1" x14ac:dyDescent="0.2">
      <c r="B316" s="17" t="s">
        <v>17</v>
      </c>
    </row>
    <row r="318" spans="2:9" x14ac:dyDescent="0.2">
      <c r="B318" s="18"/>
      <c r="C318" s="18"/>
      <c r="D318" s="18"/>
      <c r="E318" s="18"/>
      <c r="F318" s="18"/>
      <c r="G318" s="18"/>
      <c r="H318" s="18"/>
      <c r="I318" s="18"/>
    </row>
    <row r="320" spans="2:9" ht="22.5" customHeight="1" x14ac:dyDescent="0.3">
      <c r="B320" s="1" t="s">
        <v>59</v>
      </c>
      <c r="C320" s="100"/>
    </row>
    <row r="322" spans="2:5" x14ac:dyDescent="0.2">
      <c r="B322" s="2" t="s">
        <v>0</v>
      </c>
      <c r="C322" s="3">
        <v>7</v>
      </c>
    </row>
    <row r="323" spans="2:5" x14ac:dyDescent="0.2">
      <c r="B323" s="2"/>
      <c r="C323" s="4"/>
    </row>
    <row r="324" spans="2:5" x14ac:dyDescent="0.2">
      <c r="B324" s="5" t="s">
        <v>1</v>
      </c>
      <c r="C324" s="6">
        <v>43.08</v>
      </c>
    </row>
    <row r="325" spans="2:5" x14ac:dyDescent="0.2">
      <c r="B325" s="2"/>
    </row>
    <row r="326" spans="2:5" x14ac:dyDescent="0.2">
      <c r="B326" s="7" t="s">
        <v>2</v>
      </c>
    </row>
    <row r="327" spans="2:5" x14ac:dyDescent="0.2">
      <c r="B327" t="s">
        <v>3</v>
      </c>
      <c r="E327" s="8">
        <v>1120.1500000000001</v>
      </c>
    </row>
    <row r="328" spans="2:5" x14ac:dyDescent="0.2">
      <c r="B328" t="s">
        <v>4</v>
      </c>
      <c r="E328" s="8">
        <f>C322*C324</f>
        <v>301.56</v>
      </c>
    </row>
    <row r="329" spans="2:5" x14ac:dyDescent="0.2">
      <c r="B329" t="s">
        <v>5</v>
      </c>
      <c r="E329" s="8">
        <v>514.93999999999994</v>
      </c>
    </row>
    <row r="330" spans="2:5" x14ac:dyDescent="0.2">
      <c r="B330" t="s">
        <v>6</v>
      </c>
      <c r="E330" s="8">
        <v>302.45</v>
      </c>
    </row>
    <row r="331" spans="2:5" x14ac:dyDescent="0.2">
      <c r="B331" t="s">
        <v>7</v>
      </c>
      <c r="E331" s="8">
        <v>398.36</v>
      </c>
    </row>
    <row r="332" spans="2:5" x14ac:dyDescent="0.2">
      <c r="B332" t="s">
        <v>8</v>
      </c>
      <c r="E332" s="8">
        <v>21.82</v>
      </c>
    </row>
    <row r="333" spans="2:5" x14ac:dyDescent="0.2">
      <c r="B333" t="s">
        <v>9</v>
      </c>
      <c r="E333" s="8">
        <v>362.40999999999997</v>
      </c>
    </row>
    <row r="334" spans="2:5" ht="15" x14ac:dyDescent="0.25">
      <c r="B334" s="9"/>
      <c r="E334" s="10">
        <f>SUM(E327:E333)</f>
        <v>3021.69</v>
      </c>
    </row>
    <row r="336" spans="2:5" x14ac:dyDescent="0.2">
      <c r="B336" s="7" t="s">
        <v>10</v>
      </c>
    </row>
    <row r="337" spans="2:5" x14ac:dyDescent="0.2">
      <c r="B337" s="11" t="s">
        <v>11</v>
      </c>
      <c r="C337" s="12">
        <v>26.580000000000002</v>
      </c>
    </row>
    <row r="339" spans="2:5" x14ac:dyDescent="0.2">
      <c r="B339" t="s">
        <v>3</v>
      </c>
      <c r="E339" s="8">
        <v>691.21</v>
      </c>
    </row>
    <row r="340" spans="2:5" x14ac:dyDescent="0.2">
      <c r="B340" t="s">
        <v>4</v>
      </c>
      <c r="E340" s="8">
        <f>C322*C337</f>
        <v>186.06</v>
      </c>
    </row>
    <row r="341" spans="2:5" x14ac:dyDescent="0.2">
      <c r="B341" t="s">
        <v>5</v>
      </c>
      <c r="E341" s="8">
        <v>514.93999999999994</v>
      </c>
    </row>
    <row r="342" spans="2:5" x14ac:dyDescent="0.2">
      <c r="B342" t="s">
        <v>6</v>
      </c>
      <c r="E342" s="8">
        <v>302.45</v>
      </c>
    </row>
    <row r="343" spans="2:5" x14ac:dyDescent="0.2">
      <c r="B343" t="s">
        <v>7</v>
      </c>
      <c r="E343" s="8">
        <v>398.36</v>
      </c>
    </row>
    <row r="344" spans="2:5" ht="15" x14ac:dyDescent="0.25">
      <c r="B344" s="9"/>
      <c r="E344" s="14">
        <f>SUM(E339:E343)</f>
        <v>2093.02</v>
      </c>
    </row>
    <row r="346" spans="2:5" x14ac:dyDescent="0.2">
      <c r="B346" s="15" t="s">
        <v>12</v>
      </c>
    </row>
    <row r="347" spans="2:5" x14ac:dyDescent="0.2">
      <c r="B347" t="s">
        <v>13</v>
      </c>
      <c r="E347" s="8">
        <v>93.070000000000007</v>
      </c>
    </row>
    <row r="348" spans="2:5" x14ac:dyDescent="0.2">
      <c r="B348" t="s">
        <v>14</v>
      </c>
      <c r="E348" s="8">
        <v>132.97999999999999</v>
      </c>
    </row>
    <row r="349" spans="2:5" x14ac:dyDescent="0.2">
      <c r="B349" t="s">
        <v>15</v>
      </c>
      <c r="E349" s="8">
        <v>2.0699999999999998</v>
      </c>
    </row>
    <row r="350" spans="2:5" ht="13.5" thickBot="1" x14ac:dyDescent="0.25"/>
    <row r="351" spans="2:5" ht="16.5" thickTop="1" thickBot="1" x14ac:dyDescent="0.3">
      <c r="B351" s="5" t="s">
        <v>61</v>
      </c>
      <c r="E351" s="16">
        <f>12*E334+2*E344</f>
        <v>40446.32</v>
      </c>
    </row>
    <row r="352" spans="2:5" ht="23.25" thickTop="1" x14ac:dyDescent="0.2">
      <c r="B352" s="17" t="s">
        <v>17</v>
      </c>
    </row>
    <row r="354" spans="2:9" x14ac:dyDescent="0.2">
      <c r="B354" s="18"/>
      <c r="C354" s="18"/>
      <c r="D354" s="18"/>
      <c r="E354" s="18"/>
      <c r="F354" s="18"/>
      <c r="G354" s="18"/>
      <c r="H354" s="18"/>
      <c r="I354" s="18"/>
    </row>
    <row r="356" spans="2:9" ht="22.5" customHeight="1" x14ac:dyDescent="0.3">
      <c r="B356" s="1" t="s">
        <v>60</v>
      </c>
      <c r="C356" s="99"/>
    </row>
    <row r="358" spans="2:9" x14ac:dyDescent="0.2">
      <c r="B358" s="2" t="s">
        <v>0</v>
      </c>
      <c r="C358" s="3">
        <v>6</v>
      </c>
    </row>
    <row r="359" spans="2:9" x14ac:dyDescent="0.2">
      <c r="B359" s="2"/>
      <c r="C359" s="4"/>
    </row>
    <row r="360" spans="2:9" x14ac:dyDescent="0.2">
      <c r="B360" s="5" t="s">
        <v>1</v>
      </c>
      <c r="C360" s="6">
        <v>42.65</v>
      </c>
    </row>
    <row r="361" spans="2:9" x14ac:dyDescent="0.2">
      <c r="B361" s="2"/>
    </row>
    <row r="362" spans="2:9" x14ac:dyDescent="0.2">
      <c r="B362" s="7" t="s">
        <v>2</v>
      </c>
    </row>
    <row r="363" spans="2:9" x14ac:dyDescent="0.2">
      <c r="B363" t="s">
        <v>3</v>
      </c>
      <c r="E363" s="8">
        <v>1109.05</v>
      </c>
    </row>
    <row r="364" spans="2:9" x14ac:dyDescent="0.2">
      <c r="B364" t="s">
        <v>4</v>
      </c>
      <c r="E364" s="8">
        <f>C358*C360</f>
        <v>255.89999999999998</v>
      </c>
    </row>
    <row r="365" spans="2:9" x14ac:dyDescent="0.2">
      <c r="B365" t="s">
        <v>5</v>
      </c>
      <c r="E365" s="8">
        <v>509.84</v>
      </c>
    </row>
    <row r="366" spans="2:9" x14ac:dyDescent="0.2">
      <c r="B366" t="s">
        <v>6</v>
      </c>
      <c r="E366" s="8">
        <v>299.45</v>
      </c>
    </row>
    <row r="367" spans="2:9" x14ac:dyDescent="0.2">
      <c r="B367" t="s">
        <v>7</v>
      </c>
      <c r="E367" s="8">
        <v>394.41</v>
      </c>
    </row>
    <row r="368" spans="2:9" x14ac:dyDescent="0.2">
      <c r="B368" t="s">
        <v>8</v>
      </c>
      <c r="E368" s="8">
        <v>21.6</v>
      </c>
    </row>
    <row r="369" spans="2:5" x14ac:dyDescent="0.2">
      <c r="B369" t="s">
        <v>9</v>
      </c>
      <c r="E369" s="8">
        <v>358.82</v>
      </c>
    </row>
    <row r="370" spans="2:5" ht="15" x14ac:dyDescent="0.25">
      <c r="B370" s="9"/>
      <c r="E370" s="10">
        <f>SUM(E363:E369)</f>
        <v>2949.0699999999997</v>
      </c>
    </row>
    <row r="372" spans="2:5" x14ac:dyDescent="0.2">
      <c r="B372" s="7" t="s">
        <v>10</v>
      </c>
    </row>
    <row r="373" spans="2:5" x14ac:dyDescent="0.2">
      <c r="B373" s="11" t="s">
        <v>11</v>
      </c>
      <c r="C373" s="12">
        <v>26.31</v>
      </c>
    </row>
    <row r="375" spans="2:5" x14ac:dyDescent="0.2">
      <c r="B375" t="s">
        <v>3</v>
      </c>
      <c r="E375" s="8">
        <v>684.36</v>
      </c>
    </row>
    <row r="376" spans="2:5" x14ac:dyDescent="0.2">
      <c r="B376" t="s">
        <v>4</v>
      </c>
      <c r="E376" s="8">
        <f>C358*C373</f>
        <v>157.85999999999999</v>
      </c>
    </row>
    <row r="377" spans="2:5" x14ac:dyDescent="0.2">
      <c r="B377" t="s">
        <v>5</v>
      </c>
      <c r="E377" s="8">
        <v>509.84</v>
      </c>
    </row>
    <row r="378" spans="2:5" x14ac:dyDescent="0.2">
      <c r="B378" t="s">
        <v>6</v>
      </c>
      <c r="E378" s="8">
        <v>299.45</v>
      </c>
    </row>
    <row r="379" spans="2:5" x14ac:dyDescent="0.2">
      <c r="B379" t="s">
        <v>7</v>
      </c>
      <c r="E379" s="8">
        <v>394.41</v>
      </c>
    </row>
    <row r="380" spans="2:5" ht="15" x14ac:dyDescent="0.25">
      <c r="B380" s="9"/>
      <c r="E380" s="14">
        <f>SUM(E375:E379)</f>
        <v>2045.92</v>
      </c>
    </row>
    <row r="382" spans="2:5" x14ac:dyDescent="0.2">
      <c r="B382" s="15" t="s">
        <v>12</v>
      </c>
    </row>
    <row r="383" spans="2:5" x14ac:dyDescent="0.2">
      <c r="B383" t="s">
        <v>13</v>
      </c>
      <c r="E383" s="8">
        <v>92.14</v>
      </c>
    </row>
    <row r="384" spans="2:5" x14ac:dyDescent="0.2">
      <c r="B384" t="s">
        <v>14</v>
      </c>
      <c r="E384" s="8">
        <v>131.66</v>
      </c>
    </row>
    <row r="385" spans="2:9" x14ac:dyDescent="0.2">
      <c r="B385" t="s">
        <v>15</v>
      </c>
      <c r="E385" s="8">
        <v>2.16</v>
      </c>
    </row>
    <row r="386" spans="2:9" ht="13.5" thickBot="1" x14ac:dyDescent="0.25"/>
    <row r="387" spans="2:9" ht="16.5" thickTop="1" thickBot="1" x14ac:dyDescent="0.3">
      <c r="B387" s="5" t="s">
        <v>62</v>
      </c>
      <c r="E387" s="16">
        <f>12*E370+2*E380</f>
        <v>39480.679999999993</v>
      </c>
    </row>
    <row r="388" spans="2:9" ht="23.25" thickTop="1" x14ac:dyDescent="0.2">
      <c r="B388" s="17" t="s">
        <v>17</v>
      </c>
    </row>
    <row r="390" spans="2:9" x14ac:dyDescent="0.2">
      <c r="B390" s="18"/>
      <c r="C390" s="18"/>
      <c r="D390" s="18"/>
      <c r="E390" s="18"/>
      <c r="F390" s="18"/>
      <c r="G390" s="18"/>
      <c r="H390" s="18"/>
      <c r="I390" s="18"/>
    </row>
    <row r="392" spans="2:9" ht="20.25" x14ac:dyDescent="0.3">
      <c r="B392" s="1" t="s">
        <v>18</v>
      </c>
    </row>
    <row r="394" spans="2:9" x14ac:dyDescent="0.2">
      <c r="B394" s="2" t="s">
        <v>0</v>
      </c>
      <c r="C394" s="19">
        <v>5</v>
      </c>
    </row>
    <row r="395" spans="2:9" x14ac:dyDescent="0.2">
      <c r="B395" s="2"/>
      <c r="C395" s="4"/>
    </row>
    <row r="396" spans="2:9" x14ac:dyDescent="0.2">
      <c r="B396" s="5" t="s">
        <v>19</v>
      </c>
      <c r="C396" s="6">
        <v>42.65</v>
      </c>
    </row>
    <row r="398" spans="2:9" x14ac:dyDescent="0.2">
      <c r="B398" s="20" t="s">
        <v>2</v>
      </c>
      <c r="C398" s="13"/>
      <c r="D398" s="13"/>
      <c r="E398" s="21" t="s">
        <v>18</v>
      </c>
      <c r="F398" s="22"/>
      <c r="G398" s="13"/>
      <c r="H398" s="22"/>
      <c r="I398" s="22"/>
    </row>
    <row r="399" spans="2:9" x14ac:dyDescent="0.2">
      <c r="B399" t="s">
        <v>3</v>
      </c>
      <c r="E399" s="23">
        <v>1109.05</v>
      </c>
      <c r="F399" s="8"/>
      <c r="G399" s="24"/>
      <c r="H399" s="25"/>
      <c r="I399" s="26"/>
    </row>
    <row r="400" spans="2:9" x14ac:dyDescent="0.2">
      <c r="B400" t="s">
        <v>4</v>
      </c>
      <c r="E400" s="23">
        <f>C394*C396</f>
        <v>213.25</v>
      </c>
      <c r="F400" s="8"/>
      <c r="G400" s="24"/>
      <c r="H400" s="25"/>
      <c r="I400" s="26"/>
    </row>
    <row r="401" spans="2:9" x14ac:dyDescent="0.2">
      <c r="B401" t="s">
        <v>5</v>
      </c>
      <c r="E401" s="23">
        <v>509.84</v>
      </c>
      <c r="F401" s="8"/>
      <c r="G401" s="24"/>
      <c r="H401" s="25"/>
      <c r="I401" s="26"/>
    </row>
    <row r="402" spans="2:9" x14ac:dyDescent="0.2">
      <c r="B402" t="s">
        <v>6</v>
      </c>
      <c r="E402" s="23">
        <v>299.45</v>
      </c>
      <c r="F402" s="8"/>
      <c r="G402" s="24"/>
      <c r="H402" s="25"/>
      <c r="I402" s="26"/>
    </row>
    <row r="403" spans="2:9" x14ac:dyDescent="0.2">
      <c r="B403" t="s">
        <v>7</v>
      </c>
      <c r="E403" s="23">
        <v>394.41</v>
      </c>
      <c r="F403" s="8"/>
      <c r="G403" s="24"/>
      <c r="H403" s="25"/>
      <c r="I403" s="26"/>
    </row>
    <row r="404" spans="2:9" x14ac:dyDescent="0.2">
      <c r="B404" t="s">
        <v>8</v>
      </c>
      <c r="E404" s="23">
        <v>21.6</v>
      </c>
      <c r="F404" s="8"/>
      <c r="G404" s="24"/>
      <c r="H404" s="25"/>
      <c r="I404" s="26"/>
    </row>
    <row r="405" spans="2:9" x14ac:dyDescent="0.2">
      <c r="B405" t="s">
        <v>9</v>
      </c>
      <c r="E405" s="23">
        <v>358.82</v>
      </c>
      <c r="F405" s="8"/>
      <c r="G405" s="24"/>
      <c r="H405" s="25"/>
      <c r="I405" s="26"/>
    </row>
    <row r="406" spans="2:9" ht="15" x14ac:dyDescent="0.25">
      <c r="B406" s="9"/>
      <c r="C406" s="9"/>
      <c r="D406" s="9"/>
      <c r="E406" s="27">
        <f>SUM(E399:E405)</f>
        <v>2906.4199999999996</v>
      </c>
      <c r="F406" s="28"/>
      <c r="G406" s="29"/>
      <c r="H406" s="30"/>
      <c r="I406" s="30"/>
    </row>
    <row r="408" spans="2:9" x14ac:dyDescent="0.2">
      <c r="B408" s="5" t="s">
        <v>20</v>
      </c>
      <c r="C408" s="6">
        <v>26.31</v>
      </c>
      <c r="D408" s="5"/>
      <c r="E408" s="5" t="s">
        <v>21</v>
      </c>
      <c r="F408" s="6">
        <v>684.36</v>
      </c>
    </row>
    <row r="410" spans="2:9" x14ac:dyDescent="0.2">
      <c r="B410" s="31" t="s">
        <v>10</v>
      </c>
      <c r="D410" s="13"/>
      <c r="E410" s="32" t="s">
        <v>22</v>
      </c>
      <c r="F410" s="22" t="s">
        <v>23</v>
      </c>
      <c r="G410" s="22"/>
      <c r="H410" s="22"/>
      <c r="I410" s="22"/>
    </row>
    <row r="411" spans="2:9" x14ac:dyDescent="0.2">
      <c r="B411" t="s">
        <v>3</v>
      </c>
      <c r="E411" s="8">
        <v>684.36</v>
      </c>
      <c r="F411" s="33">
        <v>0</v>
      </c>
      <c r="H411" s="25"/>
      <c r="I411" s="26"/>
    </row>
    <row r="412" spans="2:9" x14ac:dyDescent="0.2">
      <c r="B412" t="s">
        <v>4</v>
      </c>
      <c r="E412" s="8">
        <f>C394*C408</f>
        <v>131.54999999999998</v>
      </c>
      <c r="F412" s="33">
        <v>0</v>
      </c>
      <c r="H412" s="25"/>
      <c r="I412" s="26"/>
    </row>
    <row r="413" spans="2:9" x14ac:dyDescent="0.2">
      <c r="B413" t="s">
        <v>5</v>
      </c>
      <c r="E413" s="8">
        <v>509.84</v>
      </c>
      <c r="F413" s="33">
        <v>0</v>
      </c>
      <c r="H413" s="25"/>
      <c r="I413" s="26"/>
    </row>
    <row r="414" spans="2:9" x14ac:dyDescent="0.2">
      <c r="B414" t="s">
        <v>6</v>
      </c>
      <c r="E414" s="8">
        <v>299.45</v>
      </c>
      <c r="F414" s="33">
        <v>0</v>
      </c>
      <c r="H414" s="25"/>
      <c r="I414" s="26"/>
    </row>
    <row r="415" spans="2:9" x14ac:dyDescent="0.2">
      <c r="B415" t="s">
        <v>7</v>
      </c>
      <c r="E415" s="8">
        <v>394.41</v>
      </c>
      <c r="F415" s="33">
        <v>0</v>
      </c>
      <c r="H415" s="25"/>
      <c r="I415" s="26"/>
    </row>
    <row r="416" spans="2:9" ht="15" x14ac:dyDescent="0.25">
      <c r="B416" s="9"/>
      <c r="C416" s="9"/>
      <c r="D416" s="9"/>
      <c r="E416" s="28">
        <f>SUM(E411:E415)</f>
        <v>2019.6100000000001</v>
      </c>
      <c r="F416" s="34">
        <f>SUM(F411:F415)</f>
        <v>0</v>
      </c>
      <c r="G416" s="9"/>
      <c r="H416" s="9"/>
      <c r="I416" s="30"/>
    </row>
    <row r="418" spans="2:11" x14ac:dyDescent="0.2">
      <c r="B418" s="15" t="s">
        <v>12</v>
      </c>
      <c r="D418" s="13"/>
      <c r="E418" s="32" t="s">
        <v>18</v>
      </c>
      <c r="F418" s="22"/>
      <c r="G418" s="22"/>
      <c r="H418" s="22"/>
      <c r="I418" s="22"/>
    </row>
    <row r="419" spans="2:11" x14ac:dyDescent="0.2">
      <c r="B419" t="s">
        <v>13</v>
      </c>
      <c r="E419" s="23">
        <v>92.14</v>
      </c>
      <c r="F419" s="8"/>
      <c r="G419" s="36"/>
      <c r="H419" s="25"/>
      <c r="I419" s="26"/>
    </row>
    <row r="420" spans="2:11" x14ac:dyDescent="0.2">
      <c r="B420" t="s">
        <v>14</v>
      </c>
      <c r="E420" s="23">
        <v>131.66</v>
      </c>
      <c r="F420" s="8"/>
      <c r="G420" s="36"/>
      <c r="H420" s="25"/>
      <c r="I420" s="26"/>
    </row>
    <row r="421" spans="2:11" x14ac:dyDescent="0.2">
      <c r="B421" t="s">
        <v>15</v>
      </c>
      <c r="E421" s="23">
        <v>2.16</v>
      </c>
      <c r="F421" s="8"/>
      <c r="G421" s="36"/>
      <c r="H421" s="25"/>
      <c r="I421" s="26"/>
    </row>
    <row r="422" spans="2:11" ht="13.5" thickBot="1" x14ac:dyDescent="0.25"/>
    <row r="423" spans="2:11" ht="14.25" thickTop="1" thickBot="1" x14ac:dyDescent="0.25">
      <c r="B423" s="5" t="s">
        <v>24</v>
      </c>
      <c r="E423" s="74">
        <f>12*E406+2*E416</f>
        <v>38916.259999999995</v>
      </c>
    </row>
    <row r="424" spans="2:11" ht="24" thickTop="1" thickBot="1" x14ac:dyDescent="0.25">
      <c r="B424" s="37" t="s">
        <v>17</v>
      </c>
      <c r="E424" s="38"/>
    </row>
    <row r="425" spans="2:11" ht="13.5" thickTop="1" x14ac:dyDescent="0.2">
      <c r="E425" s="38"/>
      <c r="F425" s="39" t="s">
        <v>25</v>
      </c>
      <c r="G425" s="40">
        <f>E428/E423</f>
        <v>0.94810369752900203</v>
      </c>
      <c r="H425" s="41" t="s">
        <v>26</v>
      </c>
    </row>
    <row r="426" spans="2:11" ht="13.5" thickBot="1" x14ac:dyDescent="0.25">
      <c r="E426" s="38"/>
      <c r="F426" s="42">
        <f>E423-E428</f>
        <v>2019.6100000000006</v>
      </c>
      <c r="G426" s="43"/>
      <c r="H426" s="44">
        <f>1-G425</f>
        <v>5.1896302470997968E-2</v>
      </c>
    </row>
    <row r="427" spans="2:11" ht="14.25" thickTop="1" thickBot="1" x14ac:dyDescent="0.25">
      <c r="E427" s="38"/>
    </row>
    <row r="428" spans="2:11" ht="14.25" thickTop="1" thickBot="1" x14ac:dyDescent="0.25">
      <c r="B428" s="11" t="s">
        <v>27</v>
      </c>
      <c r="C428" s="11"/>
      <c r="D428" s="11"/>
      <c r="E428" s="75">
        <f>12*E406+E416</f>
        <v>36896.649999999994</v>
      </c>
      <c r="K428" s="36"/>
    </row>
    <row r="429" spans="2:11" ht="23.25" thickTop="1" x14ac:dyDescent="0.2">
      <c r="B429" s="37" t="s">
        <v>17</v>
      </c>
    </row>
    <row r="430" spans="2:11" x14ac:dyDescent="0.2">
      <c r="G430">
        <f>E431/C431</f>
        <v>0.88489678436040176</v>
      </c>
      <c r="K430" s="46"/>
    </row>
    <row r="431" spans="2:11" hidden="1" x14ac:dyDescent="0.2">
      <c r="C431" s="26">
        <f>E423/1568</f>
        <v>24.819043367346936</v>
      </c>
      <c r="D431" s="26">
        <f>E423/1680</f>
        <v>23.164440476190475</v>
      </c>
      <c r="E431" s="26">
        <f>E428/1680</f>
        <v>21.962291666666662</v>
      </c>
      <c r="F431">
        <f>E428/E521</f>
        <v>0.88330864313389001</v>
      </c>
      <c r="G431">
        <f>D431/C431</f>
        <v>0.93333333333333335</v>
      </c>
      <c r="K431" s="46"/>
    </row>
    <row r="432" spans="2:11" ht="13.5" thickBot="1" x14ac:dyDescent="0.25">
      <c r="C432" s="26"/>
      <c r="D432" s="26"/>
      <c r="E432" s="26"/>
      <c r="K432" s="46"/>
    </row>
    <row r="433" spans="2:11" ht="15.75" thickTop="1" x14ac:dyDescent="0.25">
      <c r="B433" s="47" t="s">
        <v>28</v>
      </c>
      <c r="C433" s="48" t="s">
        <v>29</v>
      </c>
      <c r="D433" s="49" t="s">
        <v>30</v>
      </c>
      <c r="E433" s="50"/>
      <c r="F433" s="50"/>
      <c r="G433" s="51"/>
      <c r="H433" s="52">
        <f>1-G431</f>
        <v>6.6666666666666652E-2</v>
      </c>
      <c r="K433" s="46"/>
    </row>
    <row r="434" spans="2:11" ht="15" x14ac:dyDescent="0.25">
      <c r="B434" s="47" t="s">
        <v>31</v>
      </c>
      <c r="C434" s="53"/>
      <c r="D434" s="54"/>
      <c r="E434" s="54"/>
      <c r="F434" s="54"/>
      <c r="G434" s="54"/>
      <c r="H434" s="55"/>
      <c r="K434" s="46"/>
    </row>
    <row r="435" spans="2:11" ht="15.75" thickBot="1" x14ac:dyDescent="0.3">
      <c r="B435" s="47" t="s">
        <v>32</v>
      </c>
      <c r="C435" s="56" t="s">
        <v>33</v>
      </c>
      <c r="D435" s="57" t="s">
        <v>34</v>
      </c>
      <c r="E435" s="58"/>
      <c r="F435" s="58"/>
      <c r="G435" s="59"/>
      <c r="H435" s="60">
        <f>1-G430</f>
        <v>0.11510321563959824</v>
      </c>
      <c r="K435" s="46"/>
    </row>
    <row r="436" spans="2:11" ht="13.5" thickTop="1" x14ac:dyDescent="0.2"/>
    <row r="437" spans="2:11" ht="13.5" thickBot="1" x14ac:dyDescent="0.25"/>
    <row r="438" spans="2:11" s="65" customFormat="1" ht="21" thickTop="1" thickBot="1" x14ac:dyDescent="0.35">
      <c r="B438" s="61" t="s">
        <v>35</v>
      </c>
      <c r="C438" s="62"/>
      <c r="D438" s="62"/>
      <c r="E438" s="62"/>
      <c r="F438" s="63">
        <f>E521-E428</f>
        <v>4874.3100000000049</v>
      </c>
      <c r="G438" s="62"/>
      <c r="H438" s="64">
        <f>1-F431</f>
        <v>0.11669135686610999</v>
      </c>
    </row>
    <row r="439" spans="2:11" ht="13.5" thickTop="1" x14ac:dyDescent="0.2"/>
    <row r="440" spans="2:11" x14ac:dyDescent="0.2">
      <c r="B440" s="18"/>
      <c r="C440" s="18"/>
      <c r="D440" s="18"/>
      <c r="E440" s="18"/>
      <c r="F440" s="18"/>
      <c r="G440" s="18"/>
      <c r="H440" s="18"/>
      <c r="I440" s="18"/>
    </row>
    <row r="442" spans="2:11" ht="22.5" customHeight="1" x14ac:dyDescent="0.3">
      <c r="B442" s="1" t="s">
        <v>36</v>
      </c>
    </row>
    <row r="444" spans="2:11" x14ac:dyDescent="0.2">
      <c r="B444" s="2" t="s">
        <v>0</v>
      </c>
      <c r="C444" s="3">
        <v>5</v>
      </c>
    </row>
    <row r="445" spans="2:11" x14ac:dyDescent="0.2">
      <c r="B445" s="2"/>
      <c r="C445" s="4"/>
    </row>
    <row r="446" spans="2:11" x14ac:dyDescent="0.2">
      <c r="B446" s="5" t="s">
        <v>1</v>
      </c>
      <c r="C446" s="6">
        <v>42.65</v>
      </c>
    </row>
    <row r="447" spans="2:11" x14ac:dyDescent="0.2">
      <c r="B447" s="2"/>
    </row>
    <row r="448" spans="2:11" x14ac:dyDescent="0.2">
      <c r="B448" s="7" t="s">
        <v>2</v>
      </c>
    </row>
    <row r="449" spans="2:5" x14ac:dyDescent="0.2">
      <c r="B449" t="s">
        <v>3</v>
      </c>
      <c r="E449" s="8">
        <v>1109.05</v>
      </c>
    </row>
    <row r="450" spans="2:5" x14ac:dyDescent="0.2">
      <c r="B450" t="s">
        <v>4</v>
      </c>
      <c r="E450" s="8">
        <f>C444*C446</f>
        <v>213.25</v>
      </c>
    </row>
    <row r="451" spans="2:5" x14ac:dyDescent="0.2">
      <c r="B451" t="s">
        <v>5</v>
      </c>
      <c r="E451" s="8">
        <v>509.84</v>
      </c>
    </row>
    <row r="452" spans="2:5" x14ac:dyDescent="0.2">
      <c r="B452" t="s">
        <v>6</v>
      </c>
      <c r="E452" s="8">
        <v>299.45</v>
      </c>
    </row>
    <row r="453" spans="2:5" x14ac:dyDescent="0.2">
      <c r="B453" t="s">
        <v>7</v>
      </c>
      <c r="E453" s="8">
        <v>394.41</v>
      </c>
    </row>
    <row r="454" spans="2:5" x14ac:dyDescent="0.2">
      <c r="B454" t="s">
        <v>8</v>
      </c>
      <c r="E454" s="8">
        <v>21.6</v>
      </c>
    </row>
    <row r="455" spans="2:5" x14ac:dyDescent="0.2">
      <c r="B455" t="s">
        <v>9</v>
      </c>
      <c r="E455" s="8">
        <v>358.82</v>
      </c>
    </row>
    <row r="456" spans="2:5" ht="15" x14ac:dyDescent="0.25">
      <c r="B456" s="9"/>
      <c r="E456" s="10">
        <f>SUM(E449:E455)</f>
        <v>2906.4199999999996</v>
      </c>
    </row>
    <row r="458" spans="2:5" x14ac:dyDescent="0.2">
      <c r="B458" s="7" t="s">
        <v>10</v>
      </c>
    </row>
    <row r="459" spans="2:5" x14ac:dyDescent="0.2">
      <c r="B459" s="11" t="s">
        <v>11</v>
      </c>
      <c r="C459" s="12">
        <v>26.31</v>
      </c>
    </row>
    <row r="461" spans="2:5" x14ac:dyDescent="0.2">
      <c r="B461" t="s">
        <v>3</v>
      </c>
      <c r="E461" s="8">
        <v>684.36</v>
      </c>
    </row>
    <row r="462" spans="2:5" x14ac:dyDescent="0.2">
      <c r="B462" t="s">
        <v>4</v>
      </c>
      <c r="E462" s="8">
        <f>C444*C459</f>
        <v>131.54999999999998</v>
      </c>
    </row>
    <row r="463" spans="2:5" x14ac:dyDescent="0.2">
      <c r="B463" t="s">
        <v>5</v>
      </c>
      <c r="E463" s="8">
        <v>509.84</v>
      </c>
    </row>
    <row r="464" spans="2:5" x14ac:dyDescent="0.2">
      <c r="B464" t="s">
        <v>6</v>
      </c>
      <c r="E464" s="8">
        <v>299.45</v>
      </c>
    </row>
    <row r="465" spans="2:5" x14ac:dyDescent="0.2">
      <c r="B465" t="s">
        <v>7</v>
      </c>
      <c r="E465" s="8">
        <v>394.41</v>
      </c>
    </row>
    <row r="466" spans="2:5" ht="15" x14ac:dyDescent="0.25">
      <c r="B466" s="9"/>
      <c r="E466" s="14">
        <f>SUM(E461:E465)</f>
        <v>2019.6100000000001</v>
      </c>
    </row>
    <row r="468" spans="2:5" x14ac:dyDescent="0.2">
      <c r="B468" s="15" t="s">
        <v>12</v>
      </c>
    </row>
    <row r="469" spans="2:5" x14ac:dyDescent="0.2">
      <c r="B469" t="s">
        <v>13</v>
      </c>
      <c r="E469" s="8">
        <v>92.14</v>
      </c>
    </row>
    <row r="470" spans="2:5" x14ac:dyDescent="0.2">
      <c r="B470" t="s">
        <v>14</v>
      </c>
      <c r="E470" s="8">
        <v>131.66</v>
      </c>
    </row>
    <row r="471" spans="2:5" x14ac:dyDescent="0.2">
      <c r="B471" t="s">
        <v>15</v>
      </c>
      <c r="E471" s="8">
        <v>2.16</v>
      </c>
    </row>
    <row r="472" spans="2:5" ht="13.5" thickBot="1" x14ac:dyDescent="0.25"/>
    <row r="473" spans="2:5" ht="16.5" thickTop="1" thickBot="1" x14ac:dyDescent="0.3">
      <c r="B473" s="5" t="s">
        <v>37</v>
      </c>
      <c r="E473" s="16">
        <f>12*E456+2*E466</f>
        <v>38916.259999999995</v>
      </c>
    </row>
    <row r="474" spans="2:5" ht="23.25" thickTop="1" x14ac:dyDescent="0.2">
      <c r="B474" s="17" t="s">
        <v>17</v>
      </c>
    </row>
    <row r="476" spans="2:5" ht="13.5" thickBot="1" x14ac:dyDescent="0.25"/>
    <row r="477" spans="2:5" ht="16.5" thickTop="1" thickBot="1" x14ac:dyDescent="0.3">
      <c r="B477" s="11" t="s">
        <v>38</v>
      </c>
      <c r="C477" s="11"/>
      <c r="E477" s="45">
        <f>E526-E473</f>
        <v>1221.1300000000119</v>
      </c>
    </row>
    <row r="478" spans="2:5" ht="48.75" customHeight="1" thickTop="1" x14ac:dyDescent="0.2">
      <c r="B478" s="37" t="s">
        <v>39</v>
      </c>
    </row>
    <row r="482" spans="2:9" x14ac:dyDescent="0.2">
      <c r="B482" s="18"/>
      <c r="C482" s="18"/>
      <c r="D482" s="18"/>
      <c r="E482" s="18"/>
      <c r="F482" s="18"/>
      <c r="G482" s="18"/>
      <c r="H482" s="18"/>
      <c r="I482" s="18"/>
    </row>
    <row r="484" spans="2:9" ht="22.5" customHeight="1" x14ac:dyDescent="0.3">
      <c r="B484" s="1" t="s">
        <v>40</v>
      </c>
    </row>
    <row r="486" spans="2:9" x14ac:dyDescent="0.2">
      <c r="B486" s="2" t="s">
        <v>0</v>
      </c>
      <c r="C486" s="19">
        <v>5</v>
      </c>
    </row>
    <row r="487" spans="2:9" x14ac:dyDescent="0.2">
      <c r="B487" s="2"/>
      <c r="C487" s="4"/>
    </row>
    <row r="488" spans="2:9" x14ac:dyDescent="0.2">
      <c r="B488" s="5" t="s">
        <v>41</v>
      </c>
      <c r="C488" s="6">
        <v>44.65</v>
      </c>
    </row>
    <row r="489" spans="2:9" x14ac:dyDescent="0.2">
      <c r="B489" s="2"/>
      <c r="C489" s="4"/>
    </row>
    <row r="490" spans="2:9" x14ac:dyDescent="0.2">
      <c r="B490" s="11" t="s">
        <v>42</v>
      </c>
      <c r="C490" s="12">
        <v>42.65</v>
      </c>
    </row>
    <row r="491" spans="2:9" x14ac:dyDescent="0.2">
      <c r="C491" s="4"/>
    </row>
    <row r="492" spans="2:9" s="13" customFormat="1" x14ac:dyDescent="0.2">
      <c r="E492" s="21" t="s">
        <v>43</v>
      </c>
      <c r="F492" s="22" t="s">
        <v>44</v>
      </c>
      <c r="H492" s="22" t="s">
        <v>45</v>
      </c>
      <c r="I492" s="22" t="s">
        <v>46</v>
      </c>
    </row>
    <row r="493" spans="2:9" x14ac:dyDescent="0.2">
      <c r="B493" t="s">
        <v>3</v>
      </c>
      <c r="E493" s="8">
        <v>1161.3</v>
      </c>
      <c r="F493" s="8">
        <v>1109.05</v>
      </c>
      <c r="G493" s="24">
        <f t="shared" ref="G493:G499" si="0">F493/E493</f>
        <v>0.95500731938344963</v>
      </c>
      <c r="H493" s="25">
        <f t="shared" ref="H493:H499" si="1">1-G493</f>
        <v>4.4992680616550373E-2</v>
      </c>
      <c r="I493" s="26">
        <f t="shared" ref="I493:I500" si="2">E493-F493</f>
        <v>52.25</v>
      </c>
    </row>
    <row r="494" spans="2:9" x14ac:dyDescent="0.2">
      <c r="B494" t="s">
        <v>4</v>
      </c>
      <c r="E494" s="8">
        <f>C488*C486</f>
        <v>223.25</v>
      </c>
      <c r="F494" s="8">
        <f>C486*C490</f>
        <v>213.25</v>
      </c>
      <c r="G494" s="24">
        <f t="shared" si="0"/>
        <v>0.95520716685330342</v>
      </c>
      <c r="H494" s="25">
        <f t="shared" si="1"/>
        <v>4.4792833146696576E-2</v>
      </c>
      <c r="I494" s="26">
        <f t="shared" si="2"/>
        <v>10</v>
      </c>
    </row>
    <row r="495" spans="2:9" x14ac:dyDescent="0.2">
      <c r="B495" t="s">
        <v>5</v>
      </c>
      <c r="E495" s="8">
        <v>536.66999999999996</v>
      </c>
      <c r="F495" s="8">
        <v>509.84</v>
      </c>
      <c r="G495" s="24">
        <f t="shared" si="0"/>
        <v>0.95000652169862299</v>
      </c>
      <c r="H495" s="25">
        <f t="shared" si="1"/>
        <v>4.9993478301377015E-2</v>
      </c>
      <c r="I495" s="26">
        <f t="shared" si="2"/>
        <v>26.829999999999984</v>
      </c>
    </row>
    <row r="496" spans="2:9" x14ac:dyDescent="0.2">
      <c r="B496" t="s">
        <v>6</v>
      </c>
      <c r="E496" s="8">
        <v>311.92</v>
      </c>
      <c r="F496" s="8">
        <v>299.45</v>
      </c>
      <c r="G496" s="24">
        <f t="shared" si="0"/>
        <v>0.96002180046165675</v>
      </c>
      <c r="H496" s="25">
        <f t="shared" si="1"/>
        <v>3.9978199538343251E-2</v>
      </c>
      <c r="I496" s="26">
        <f t="shared" si="2"/>
        <v>12.470000000000027</v>
      </c>
    </row>
    <row r="497" spans="2:9" x14ac:dyDescent="0.2">
      <c r="B497" t="s">
        <v>7</v>
      </c>
      <c r="E497" s="8">
        <v>410.84</v>
      </c>
      <c r="F497" s="8">
        <v>394.41</v>
      </c>
      <c r="G497" s="24">
        <f t="shared" si="0"/>
        <v>0.96000876253529366</v>
      </c>
      <c r="H497" s="25">
        <f t="shared" si="1"/>
        <v>3.9991237464706342E-2</v>
      </c>
      <c r="I497" s="26">
        <f t="shared" si="2"/>
        <v>16.42999999999995</v>
      </c>
    </row>
    <row r="498" spans="2:9" x14ac:dyDescent="0.2">
      <c r="B498" t="s">
        <v>8</v>
      </c>
      <c r="E498" s="8">
        <v>22.5</v>
      </c>
      <c r="F498" s="8">
        <v>21.6</v>
      </c>
      <c r="G498" s="24">
        <f t="shared" si="0"/>
        <v>0.96000000000000008</v>
      </c>
      <c r="H498" s="25">
        <f t="shared" si="1"/>
        <v>3.9999999999999925E-2</v>
      </c>
      <c r="I498" s="26">
        <f t="shared" si="2"/>
        <v>0.89999999999999858</v>
      </c>
    </row>
    <row r="499" spans="2:9" x14ac:dyDescent="0.2">
      <c r="B499" t="s">
        <v>9</v>
      </c>
      <c r="E499" s="8">
        <v>373.77</v>
      </c>
      <c r="F499" s="8">
        <v>358.82</v>
      </c>
      <c r="G499" s="24">
        <f t="shared" si="0"/>
        <v>0.96000214035369347</v>
      </c>
      <c r="H499" s="25">
        <f t="shared" si="1"/>
        <v>3.9997859646306533E-2</v>
      </c>
      <c r="I499" s="26">
        <f t="shared" si="2"/>
        <v>14.949999999999989</v>
      </c>
    </row>
    <row r="500" spans="2:9" s="9" customFormat="1" ht="15" x14ac:dyDescent="0.25">
      <c r="E500" s="28">
        <f>SUM(E493:E499)</f>
        <v>3040.25</v>
      </c>
      <c r="F500" s="28">
        <f>SUM(F493:F499)</f>
        <v>2906.4199999999996</v>
      </c>
      <c r="G500" s="29"/>
      <c r="H500" s="30"/>
      <c r="I500" s="30">
        <f t="shared" si="2"/>
        <v>133.83000000000038</v>
      </c>
    </row>
    <row r="501" spans="2:9" x14ac:dyDescent="0.2">
      <c r="E501" s="66"/>
      <c r="F501" s="66"/>
      <c r="G501" s="67"/>
      <c r="H501" s="68"/>
    </row>
    <row r="503" spans="2:9" x14ac:dyDescent="0.2">
      <c r="B503" s="5" t="s">
        <v>47</v>
      </c>
      <c r="C503" s="6">
        <v>44.65</v>
      </c>
      <c r="D503" s="5"/>
      <c r="E503" s="5" t="s">
        <v>48</v>
      </c>
      <c r="F503" s="6">
        <v>1161.3</v>
      </c>
    </row>
    <row r="504" spans="2:9" x14ac:dyDescent="0.2">
      <c r="C504" s="4"/>
      <c r="F504" s="4"/>
    </row>
    <row r="505" spans="2:9" x14ac:dyDescent="0.2">
      <c r="B505" s="11" t="s">
        <v>49</v>
      </c>
      <c r="C505" s="12">
        <v>23.98</v>
      </c>
      <c r="D505" s="11"/>
      <c r="E505" s="11" t="s">
        <v>50</v>
      </c>
      <c r="F505" s="12">
        <v>623.62</v>
      </c>
    </row>
    <row r="507" spans="2:9" s="13" customFormat="1" x14ac:dyDescent="0.2">
      <c r="E507" s="32" t="s">
        <v>51</v>
      </c>
      <c r="F507" s="22" t="s">
        <v>52</v>
      </c>
      <c r="G507" s="22"/>
      <c r="H507" s="22" t="s">
        <v>45</v>
      </c>
      <c r="I507" s="22" t="s">
        <v>46</v>
      </c>
    </row>
    <row r="508" spans="2:9" x14ac:dyDescent="0.2">
      <c r="B508" t="s">
        <v>3</v>
      </c>
      <c r="E508" s="8">
        <v>1161.3</v>
      </c>
      <c r="F508" s="8">
        <v>623.62</v>
      </c>
      <c r="G508">
        <f>F508/E508</f>
        <v>0.53700163609747698</v>
      </c>
      <c r="H508" s="25">
        <f>1-G508</f>
        <v>0.46299836390252302</v>
      </c>
      <c r="I508" s="26">
        <f t="shared" ref="I508:I513" si="3">E508-F508</f>
        <v>537.67999999999995</v>
      </c>
    </row>
    <row r="509" spans="2:9" x14ac:dyDescent="0.2">
      <c r="B509" t="s">
        <v>4</v>
      </c>
      <c r="E509" s="8">
        <f>C486*C503</f>
        <v>223.25</v>
      </c>
      <c r="F509" s="8">
        <f>C486*C505</f>
        <v>119.9</v>
      </c>
      <c r="G509">
        <f>F509/E509</f>
        <v>0.53706606942889146</v>
      </c>
      <c r="H509" s="25">
        <f>1-G509</f>
        <v>0.46293393057110854</v>
      </c>
      <c r="I509" s="26">
        <f t="shared" si="3"/>
        <v>103.35</v>
      </c>
    </row>
    <row r="510" spans="2:9" x14ac:dyDescent="0.2">
      <c r="B510" t="s">
        <v>5</v>
      </c>
      <c r="E510" s="8">
        <v>536.66999999999996</v>
      </c>
      <c r="F510" s="8">
        <v>509.84</v>
      </c>
      <c r="G510">
        <f>F510/E510</f>
        <v>0.95000652169862299</v>
      </c>
      <c r="H510" s="25">
        <f>1-G510</f>
        <v>4.9993478301377015E-2</v>
      </c>
      <c r="I510" s="26">
        <f t="shared" si="3"/>
        <v>26.829999999999984</v>
      </c>
    </row>
    <row r="511" spans="2:9" x14ac:dyDescent="0.2">
      <c r="B511" t="s">
        <v>6</v>
      </c>
      <c r="E511" s="8">
        <v>311.92</v>
      </c>
      <c r="F511" s="8">
        <v>299.45</v>
      </c>
      <c r="G511">
        <f>F511/E511</f>
        <v>0.96002180046165675</v>
      </c>
      <c r="H511" s="25">
        <f>1-G511</f>
        <v>3.9978199538343251E-2</v>
      </c>
      <c r="I511" s="26">
        <f t="shared" si="3"/>
        <v>12.470000000000027</v>
      </c>
    </row>
    <row r="512" spans="2:9" x14ac:dyDescent="0.2">
      <c r="B512" t="s">
        <v>7</v>
      </c>
      <c r="E512" s="8">
        <v>410.84</v>
      </c>
      <c r="F512" s="8">
        <v>394.41</v>
      </c>
      <c r="G512">
        <f>F512/E512</f>
        <v>0.96000876253529366</v>
      </c>
      <c r="H512" s="25">
        <f>1-G512</f>
        <v>3.9991237464706342E-2</v>
      </c>
      <c r="I512" s="26">
        <f t="shared" si="3"/>
        <v>16.42999999999995</v>
      </c>
    </row>
    <row r="513" spans="2:9" s="9" customFormat="1" ht="15" x14ac:dyDescent="0.25">
      <c r="E513" s="28">
        <f>SUM(E508:E512)</f>
        <v>2643.98</v>
      </c>
      <c r="F513" s="28">
        <f>SUM(F508:F512)</f>
        <v>1947.22</v>
      </c>
      <c r="I513" s="30">
        <f t="shared" si="3"/>
        <v>696.76</v>
      </c>
    </row>
    <row r="515" spans="2:9" s="13" customFormat="1" x14ac:dyDescent="0.2">
      <c r="B515" s="15" t="s">
        <v>12</v>
      </c>
      <c r="E515" s="32" t="s">
        <v>43</v>
      </c>
      <c r="F515" s="22" t="s">
        <v>53</v>
      </c>
      <c r="G515" s="22"/>
      <c r="H515" s="22" t="s">
        <v>45</v>
      </c>
      <c r="I515" s="22" t="s">
        <v>46</v>
      </c>
    </row>
    <row r="516" spans="2:9" x14ac:dyDescent="0.2">
      <c r="B516" t="s">
        <v>13</v>
      </c>
      <c r="E516" s="8">
        <v>95.97</v>
      </c>
      <c r="F516" s="8">
        <v>92.14</v>
      </c>
      <c r="G516" s="36">
        <f>F516/E516</f>
        <v>0.96009169532145466</v>
      </c>
      <c r="H516" s="25">
        <f>1-G516</f>
        <v>3.9908304678545337E-2</v>
      </c>
      <c r="I516" s="26">
        <f>E516-F516</f>
        <v>3.8299999999999983</v>
      </c>
    </row>
    <row r="517" spans="2:9" x14ac:dyDescent="0.2">
      <c r="B517" t="s">
        <v>14</v>
      </c>
      <c r="E517" s="8">
        <v>137.13999999999999</v>
      </c>
      <c r="F517" s="8">
        <v>131.66</v>
      </c>
      <c r="G517" s="36">
        <f>F517/E517</f>
        <v>0.96004083418404562</v>
      </c>
      <c r="H517" s="25">
        <f>1-G517</f>
        <v>3.9959165815954378E-2</v>
      </c>
      <c r="I517" s="26">
        <f>E517-F517</f>
        <v>5.4799999999999898</v>
      </c>
    </row>
    <row r="518" spans="2:9" x14ac:dyDescent="0.2">
      <c r="B518" t="s">
        <v>15</v>
      </c>
      <c r="E518" s="8">
        <v>2.2599999999999998</v>
      </c>
      <c r="F518" s="8">
        <v>2.16</v>
      </c>
      <c r="G518" s="36">
        <f>F518/E518</f>
        <v>0.95575221238938068</v>
      </c>
      <c r="H518" s="25">
        <f>1-G518</f>
        <v>4.4247787610619316E-2</v>
      </c>
      <c r="I518" s="26">
        <f>E518-F518</f>
        <v>9.9999999999999645E-2</v>
      </c>
    </row>
    <row r="520" spans="2:9" ht="13.5" thickBot="1" x14ac:dyDescent="0.25">
      <c r="B520" s="76"/>
    </row>
    <row r="521" spans="2:9" ht="16.5" thickTop="1" thickBot="1" x14ac:dyDescent="0.3">
      <c r="B521" s="5" t="s">
        <v>54</v>
      </c>
      <c r="E521" s="16">
        <f>12*E500+2*E513</f>
        <v>41770.959999999999</v>
      </c>
    </row>
    <row r="522" spans="2:9" ht="24" thickTop="1" thickBot="1" x14ac:dyDescent="0.25">
      <c r="B522" s="37" t="s">
        <v>17</v>
      </c>
    </row>
    <row r="523" spans="2:9" ht="13.5" thickTop="1" x14ac:dyDescent="0.2">
      <c r="F523" s="39" t="s">
        <v>25</v>
      </c>
      <c r="G523" s="69">
        <f>E526/E521</f>
        <v>0.96089220836676981</v>
      </c>
      <c r="H523" s="77" t="s">
        <v>26</v>
      </c>
    </row>
    <row r="524" spans="2:9" ht="15.75" thickBot="1" x14ac:dyDescent="0.3">
      <c r="F524" s="71">
        <f>E521-E526</f>
        <v>1633.5699999999924</v>
      </c>
      <c r="G524" s="72"/>
      <c r="H524" s="73">
        <f>1-G523</f>
        <v>3.9107791633230193E-2</v>
      </c>
    </row>
    <row r="525" spans="2:9" ht="14.25" thickTop="1" thickBot="1" x14ac:dyDescent="0.25"/>
    <row r="526" spans="2:9" ht="16.5" thickTop="1" thickBot="1" x14ac:dyDescent="0.3">
      <c r="B526" s="11" t="s">
        <v>55</v>
      </c>
      <c r="E526" s="45">
        <f>5*E500+7*F500+E513+F513</f>
        <v>40137.390000000007</v>
      </c>
    </row>
    <row r="527" spans="2:9" ht="23.25" thickTop="1" x14ac:dyDescent="0.2">
      <c r="B527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39" max="16383" man="1"/>
    <brk id="4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52"/>
  </sheetPr>
  <dimension ref="A1:K501"/>
  <sheetViews>
    <sheetView topLeftCell="A25" zoomScaleNormal="100" workbookViewId="0">
      <selection activeCell="A41" sqref="A41:XFD42"/>
    </sheetView>
  </sheetViews>
  <sheetFormatPr baseColWidth="10" defaultRowHeight="12.75" x14ac:dyDescent="0.2"/>
  <cols>
    <col min="2" max="2" width="40.42578125" customWidth="1"/>
    <col min="3" max="3" width="12.140625" customWidth="1"/>
    <col min="4" max="4" width="7.7109375" customWidth="1"/>
    <col min="5" max="5" width="29.42578125" bestFit="1" customWidth="1"/>
    <col min="6" max="6" width="23.42578125" bestFit="1" customWidth="1"/>
    <col min="7" max="7" width="1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116"/>
      <c r="B1" s="1" t="s">
        <v>83</v>
      </c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49.59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187.06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634.75</v>
      </c>
      <c r="F14" s="8"/>
    </row>
    <row r="15" spans="1:6" x14ac:dyDescent="0.2">
      <c r="B15" t="s">
        <v>6</v>
      </c>
      <c r="E15" s="8">
        <v>366.22</v>
      </c>
      <c r="F15" s="8"/>
    </row>
    <row r="16" spans="1:6" x14ac:dyDescent="0.2">
      <c r="B16" t="s">
        <v>8</v>
      </c>
      <c r="E16" s="8">
        <v>25.11</v>
      </c>
      <c r="F16" s="8"/>
    </row>
    <row r="17" spans="2:6" x14ac:dyDescent="0.2">
      <c r="B17" t="s">
        <v>9</v>
      </c>
      <c r="E17" s="8">
        <v>416.83</v>
      </c>
      <c r="F17" s="8"/>
    </row>
    <row r="18" spans="2:6" x14ac:dyDescent="0.2">
      <c r="B18" t="s">
        <v>78</v>
      </c>
      <c r="E18" s="8">
        <f>C5*C9</f>
        <v>0</v>
      </c>
      <c r="F18" s="8"/>
    </row>
    <row r="19" spans="2:6" ht="15" x14ac:dyDescent="0.25">
      <c r="B19" s="9"/>
      <c r="E19" s="10">
        <f>SUM(E12:E18)</f>
        <v>2731.22</v>
      </c>
      <c r="F19" s="10"/>
    </row>
    <row r="21" spans="2:6" x14ac:dyDescent="0.2">
      <c r="B21" s="7" t="s">
        <v>10</v>
      </c>
    </row>
    <row r="22" spans="2:6" x14ac:dyDescent="0.2">
      <c r="B22" s="11" t="s">
        <v>11</v>
      </c>
      <c r="C22" s="12">
        <v>30.61</v>
      </c>
      <c r="D22" s="103"/>
    </row>
    <row r="23" spans="2:6" x14ac:dyDescent="0.2">
      <c r="B23" s="13"/>
    </row>
    <row r="24" spans="2:6" x14ac:dyDescent="0.2">
      <c r="B24" t="s">
        <v>3</v>
      </c>
      <c r="E24" s="8">
        <v>795</v>
      </c>
      <c r="F24" s="8"/>
    </row>
    <row r="25" spans="2:6" x14ac:dyDescent="0.2">
      <c r="B25" t="s">
        <v>4</v>
      </c>
      <c r="E25" s="8">
        <f>C3*C22</f>
        <v>0</v>
      </c>
      <c r="F25" s="8"/>
    </row>
    <row r="26" spans="2:6" x14ac:dyDescent="0.2">
      <c r="B26" t="s">
        <v>5</v>
      </c>
      <c r="E26" s="8">
        <v>634.75</v>
      </c>
      <c r="F26" s="8"/>
    </row>
    <row r="27" spans="2:6" x14ac:dyDescent="0.2">
      <c r="B27" t="s">
        <v>6</v>
      </c>
      <c r="E27" s="8">
        <v>366.22</v>
      </c>
      <c r="F27" s="8"/>
    </row>
    <row r="28" spans="2:6" x14ac:dyDescent="0.2">
      <c r="B28" t="s">
        <v>77</v>
      </c>
      <c r="E28" s="8">
        <f>C5*C9</f>
        <v>0</v>
      </c>
      <c r="F28" s="8"/>
    </row>
    <row r="29" spans="2:6" ht="15" x14ac:dyDescent="0.25">
      <c r="B29" s="9"/>
      <c r="E29" s="14">
        <f>SUM(E24:E28)</f>
        <v>1795.97</v>
      </c>
      <c r="F29" s="14"/>
    </row>
    <row r="31" spans="2:6" x14ac:dyDescent="0.2">
      <c r="B31" s="15" t="s">
        <v>12</v>
      </c>
    </row>
    <row r="32" spans="2:6" x14ac:dyDescent="0.2">
      <c r="B32" t="s">
        <v>13</v>
      </c>
      <c r="E32" s="8">
        <v>107.07</v>
      </c>
      <c r="F32" s="8"/>
    </row>
    <row r="33" spans="1:9" x14ac:dyDescent="0.2">
      <c r="B33" t="s">
        <v>14</v>
      </c>
      <c r="E33" s="8">
        <v>152.97</v>
      </c>
      <c r="F33" s="8"/>
    </row>
    <row r="34" spans="1:9" x14ac:dyDescent="0.2">
      <c r="B34" t="s">
        <v>15</v>
      </c>
      <c r="E34" s="8">
        <v>2.38</v>
      </c>
      <c r="F34" s="8"/>
    </row>
    <row r="35" spans="1:9" ht="13.5" thickBot="1" x14ac:dyDescent="0.25"/>
    <row r="36" spans="1:9" ht="16.5" thickTop="1" thickBot="1" x14ac:dyDescent="0.3">
      <c r="B36" s="5" t="s">
        <v>84</v>
      </c>
      <c r="E36" s="16">
        <f>12*E19+2*E29</f>
        <v>36366.58</v>
      </c>
      <c r="F36" s="117"/>
    </row>
    <row r="37" spans="1:9" ht="23.25" thickTop="1" x14ac:dyDescent="0.2">
      <c r="B37" s="17" t="s">
        <v>17</v>
      </c>
    </row>
    <row r="39" spans="1:9" x14ac:dyDescent="0.2">
      <c r="B39" s="18"/>
      <c r="C39" s="18"/>
      <c r="D39" s="18"/>
      <c r="E39" s="18"/>
      <c r="F39" s="18"/>
      <c r="G39" s="18"/>
      <c r="H39" s="18"/>
      <c r="I39" s="18"/>
    </row>
    <row r="42" spans="1:9" ht="20.25" x14ac:dyDescent="0.3">
      <c r="A42" s="116"/>
      <c r="B42" s="1" t="s">
        <v>81</v>
      </c>
    </row>
    <row r="44" spans="1:9" x14ac:dyDescent="0.2">
      <c r="B44" s="2" t="s">
        <v>0</v>
      </c>
      <c r="C44" s="120">
        <v>0</v>
      </c>
    </row>
    <row r="45" spans="1:9" x14ac:dyDescent="0.2">
      <c r="B45" s="2"/>
      <c r="C45" s="119"/>
    </row>
    <row r="46" spans="1:9" x14ac:dyDescent="0.2">
      <c r="B46" s="2" t="s">
        <v>79</v>
      </c>
      <c r="C46" s="121">
        <v>0</v>
      </c>
    </row>
    <row r="47" spans="1:9" x14ac:dyDescent="0.2">
      <c r="B47" s="2"/>
      <c r="C47" s="4"/>
    </row>
    <row r="48" spans="1:9" x14ac:dyDescent="0.2">
      <c r="B48" s="5" t="s">
        <v>1</v>
      </c>
      <c r="C48" s="32">
        <v>48.38</v>
      </c>
      <c r="D48" s="101"/>
    </row>
    <row r="49" spans="2:6" x14ac:dyDescent="0.2">
      <c r="B49" s="2"/>
    </row>
    <row r="50" spans="2:6" x14ac:dyDescent="0.2">
      <c r="B50" s="5" t="s">
        <v>80</v>
      </c>
      <c r="C50" s="32">
        <v>182.5</v>
      </c>
      <c r="E50" s="8"/>
    </row>
    <row r="51" spans="2:6" x14ac:dyDescent="0.2">
      <c r="B51" s="2"/>
    </row>
    <row r="52" spans="2:6" x14ac:dyDescent="0.2">
      <c r="B52" s="7" t="s">
        <v>2</v>
      </c>
    </row>
    <row r="53" spans="2:6" x14ac:dyDescent="0.2">
      <c r="B53" t="s">
        <v>3</v>
      </c>
      <c r="E53" s="8">
        <v>1256.8900000000001</v>
      </c>
      <c r="F53" s="8"/>
    </row>
    <row r="54" spans="2:6" x14ac:dyDescent="0.2">
      <c r="B54" t="s">
        <v>4</v>
      </c>
      <c r="E54" s="8">
        <f>C44*C48</f>
        <v>0</v>
      </c>
      <c r="F54" s="8"/>
    </row>
    <row r="55" spans="2:6" x14ac:dyDescent="0.2">
      <c r="B55" t="s">
        <v>5</v>
      </c>
      <c r="E55" s="8">
        <v>619.27</v>
      </c>
      <c r="F55" s="8"/>
    </row>
    <row r="56" spans="2:6" x14ac:dyDescent="0.2">
      <c r="B56" t="s">
        <v>6</v>
      </c>
      <c r="E56" s="8">
        <v>357.29</v>
      </c>
      <c r="F56" s="8"/>
    </row>
    <row r="57" spans="2:6" x14ac:dyDescent="0.2">
      <c r="B57" t="s">
        <v>8</v>
      </c>
      <c r="E57" s="8">
        <v>24.5</v>
      </c>
      <c r="F57" s="8"/>
    </row>
    <row r="58" spans="2:6" x14ac:dyDescent="0.2">
      <c r="B58" t="s">
        <v>9</v>
      </c>
      <c r="E58" s="8">
        <v>406.66</v>
      </c>
      <c r="F58" s="8"/>
    </row>
    <row r="59" spans="2:6" x14ac:dyDescent="0.2">
      <c r="B59" t="s">
        <v>78</v>
      </c>
      <c r="E59" s="8">
        <f>C46*C50</f>
        <v>0</v>
      </c>
      <c r="F59" s="8"/>
    </row>
    <row r="60" spans="2:6" ht="15" x14ac:dyDescent="0.25">
      <c r="B60" s="9"/>
      <c r="E60" s="10">
        <f>SUM(E53:E59)</f>
        <v>2664.61</v>
      </c>
      <c r="F60" s="10"/>
    </row>
    <row r="62" spans="2:6" x14ac:dyDescent="0.2">
      <c r="B62" s="7" t="s">
        <v>10</v>
      </c>
    </row>
    <row r="63" spans="2:6" x14ac:dyDescent="0.2">
      <c r="B63" s="11" t="s">
        <v>11</v>
      </c>
      <c r="C63" s="12">
        <v>29.86</v>
      </c>
      <c r="D63" s="103"/>
    </row>
    <row r="64" spans="2:6" x14ac:dyDescent="0.2">
      <c r="B64" s="13"/>
    </row>
    <row r="65" spans="2:9" x14ac:dyDescent="0.2">
      <c r="B65" t="s">
        <v>3</v>
      </c>
      <c r="E65" s="8">
        <v>775.61</v>
      </c>
      <c r="F65" s="8"/>
    </row>
    <row r="66" spans="2:9" x14ac:dyDescent="0.2">
      <c r="B66" t="s">
        <v>4</v>
      </c>
      <c r="E66" s="8">
        <f>C44*C63</f>
        <v>0</v>
      </c>
      <c r="F66" s="8"/>
    </row>
    <row r="67" spans="2:9" x14ac:dyDescent="0.2">
      <c r="B67" t="s">
        <v>5</v>
      </c>
      <c r="E67" s="8">
        <v>619.27</v>
      </c>
      <c r="F67" s="8"/>
    </row>
    <row r="68" spans="2:9" x14ac:dyDescent="0.2">
      <c r="B68" t="s">
        <v>6</v>
      </c>
      <c r="E68" s="8">
        <v>357.29</v>
      </c>
      <c r="F68" s="8"/>
    </row>
    <row r="69" spans="2:9" x14ac:dyDescent="0.2">
      <c r="B69" t="s">
        <v>77</v>
      </c>
      <c r="E69" s="8">
        <f>C46*C50</f>
        <v>0</v>
      </c>
      <c r="F69" s="8"/>
    </row>
    <row r="70" spans="2:9" ht="15" x14ac:dyDescent="0.25">
      <c r="B70" s="9"/>
      <c r="E70" s="14">
        <f>SUM(E65:E69)</f>
        <v>1752.17</v>
      </c>
      <c r="F70" s="14"/>
    </row>
    <row r="72" spans="2:9" x14ac:dyDescent="0.2">
      <c r="B72" s="15" t="s">
        <v>12</v>
      </c>
    </row>
    <row r="73" spans="2:9" x14ac:dyDescent="0.2">
      <c r="B73" t="s">
        <v>13</v>
      </c>
      <c r="E73" s="8">
        <v>104.46</v>
      </c>
      <c r="F73" s="8"/>
    </row>
    <row r="74" spans="2:9" x14ac:dyDescent="0.2">
      <c r="B74" t="s">
        <v>14</v>
      </c>
      <c r="E74" s="8">
        <v>149.24</v>
      </c>
      <c r="F74" s="8"/>
    </row>
    <row r="75" spans="2:9" x14ac:dyDescent="0.2">
      <c r="B75" t="s">
        <v>15</v>
      </c>
      <c r="E75" s="8">
        <v>2.3199999999999998</v>
      </c>
      <c r="F75" s="8"/>
    </row>
    <row r="76" spans="2:9" ht="13.5" thickBot="1" x14ac:dyDescent="0.25"/>
    <row r="77" spans="2:9" ht="16.5" thickTop="1" thickBot="1" x14ac:dyDescent="0.3">
      <c r="B77" s="5" t="s">
        <v>82</v>
      </c>
      <c r="E77" s="16">
        <f>12*E60+2*E70</f>
        <v>35479.660000000003</v>
      </c>
      <c r="F77" s="117"/>
    </row>
    <row r="78" spans="2:9" ht="23.25" thickTop="1" x14ac:dyDescent="0.2">
      <c r="B78" s="17" t="s">
        <v>17</v>
      </c>
    </row>
    <row r="80" spans="2:9" x14ac:dyDescent="0.2">
      <c r="B80" s="18"/>
      <c r="C80" s="18"/>
      <c r="D80" s="18"/>
      <c r="E80" s="18"/>
      <c r="F80" s="18"/>
      <c r="G80" s="18"/>
      <c r="H80" s="18"/>
      <c r="I80" s="18"/>
    </row>
    <row r="84" spans="1:6" ht="20.25" x14ac:dyDescent="0.3">
      <c r="A84" s="116"/>
      <c r="B84" s="1" t="s">
        <v>75</v>
      </c>
    </row>
    <row r="86" spans="1:6" x14ac:dyDescent="0.2">
      <c r="B86" s="2" t="s">
        <v>0</v>
      </c>
      <c r="C86" s="120">
        <v>0</v>
      </c>
    </row>
    <row r="87" spans="1:6" x14ac:dyDescent="0.2">
      <c r="B87" s="2"/>
      <c r="C87" s="119"/>
    </row>
    <row r="88" spans="1:6" x14ac:dyDescent="0.2">
      <c r="B88" s="2" t="s">
        <v>79</v>
      </c>
      <c r="C88" s="121">
        <v>0</v>
      </c>
    </row>
    <row r="89" spans="1:6" x14ac:dyDescent="0.2">
      <c r="B89" s="2"/>
      <c r="C89" s="4"/>
    </row>
    <row r="90" spans="1:6" x14ac:dyDescent="0.2">
      <c r="B90" s="5" t="s">
        <v>1</v>
      </c>
      <c r="C90" s="32">
        <v>47.67</v>
      </c>
      <c r="D90" s="101"/>
    </row>
    <row r="91" spans="1:6" x14ac:dyDescent="0.2">
      <c r="B91" s="2"/>
    </row>
    <row r="92" spans="1:6" x14ac:dyDescent="0.2">
      <c r="B92" s="5" t="s">
        <v>80</v>
      </c>
      <c r="C92" s="32">
        <v>179.86</v>
      </c>
      <c r="E92" s="8"/>
    </row>
    <row r="93" spans="1:6" x14ac:dyDescent="0.2">
      <c r="B93" s="2"/>
    </row>
    <row r="94" spans="1:6" x14ac:dyDescent="0.2">
      <c r="B94" s="7" t="s">
        <v>2</v>
      </c>
    </row>
    <row r="95" spans="1:6" x14ac:dyDescent="0.2">
      <c r="B95" t="s">
        <v>3</v>
      </c>
      <c r="E95" s="8">
        <v>1238.68</v>
      </c>
      <c r="F95" s="8"/>
    </row>
    <row r="96" spans="1:6" x14ac:dyDescent="0.2">
      <c r="B96" t="s">
        <v>4</v>
      </c>
      <c r="E96" s="8">
        <f>C86*C90</f>
        <v>0</v>
      </c>
      <c r="F96" s="8"/>
    </row>
    <row r="97" spans="2:6" x14ac:dyDescent="0.2">
      <c r="B97" t="s">
        <v>5</v>
      </c>
      <c r="E97" s="8">
        <v>610.29999999999995</v>
      </c>
      <c r="F97" s="8"/>
    </row>
    <row r="98" spans="2:6" x14ac:dyDescent="0.2">
      <c r="B98" t="s">
        <v>6</v>
      </c>
      <c r="E98" s="8">
        <v>341.25</v>
      </c>
      <c r="F98" s="8"/>
    </row>
    <row r="99" spans="2:6" x14ac:dyDescent="0.2">
      <c r="B99" t="s">
        <v>8</v>
      </c>
      <c r="E99" s="8">
        <v>24.14</v>
      </c>
      <c r="F99" s="8"/>
    </row>
    <row r="100" spans="2:6" x14ac:dyDescent="0.2">
      <c r="B100" t="s">
        <v>9</v>
      </c>
      <c r="E100" s="8">
        <v>400.77</v>
      </c>
      <c r="F100" s="8"/>
    </row>
    <row r="101" spans="2:6" x14ac:dyDescent="0.2">
      <c r="B101" t="s">
        <v>78</v>
      </c>
      <c r="E101" s="8">
        <f>C88*C92</f>
        <v>0</v>
      </c>
      <c r="F101" s="8"/>
    </row>
    <row r="102" spans="2:6" ht="15" x14ac:dyDescent="0.25">
      <c r="B102" s="9"/>
      <c r="E102" s="10">
        <f>SUM(E95:E101)</f>
        <v>2615.14</v>
      </c>
      <c r="F102" s="10"/>
    </row>
    <row r="104" spans="2:6" x14ac:dyDescent="0.2">
      <c r="B104" s="7" t="s">
        <v>10</v>
      </c>
    </row>
    <row r="105" spans="2:6" x14ac:dyDescent="0.2">
      <c r="B105" s="11" t="s">
        <v>11</v>
      </c>
      <c r="C105" s="12">
        <v>29.43</v>
      </c>
      <c r="D105" s="103"/>
    </row>
    <row r="106" spans="2:6" x14ac:dyDescent="0.2">
      <c r="B106" s="13"/>
    </row>
    <row r="107" spans="2:6" x14ac:dyDescent="0.2">
      <c r="B107" t="s">
        <v>3</v>
      </c>
      <c r="E107" s="8">
        <v>764.37</v>
      </c>
      <c r="F107" s="8"/>
    </row>
    <row r="108" spans="2:6" x14ac:dyDescent="0.2">
      <c r="B108" t="s">
        <v>4</v>
      </c>
      <c r="E108" s="8">
        <f>C86*C105</f>
        <v>0</v>
      </c>
      <c r="F108" s="8"/>
    </row>
    <row r="109" spans="2:6" x14ac:dyDescent="0.2">
      <c r="B109" t="s">
        <v>5</v>
      </c>
      <c r="E109" s="8">
        <v>610.29999999999995</v>
      </c>
      <c r="F109" s="8"/>
    </row>
    <row r="110" spans="2:6" x14ac:dyDescent="0.2">
      <c r="B110" t="s">
        <v>6</v>
      </c>
      <c r="E110" s="8">
        <v>341.25</v>
      </c>
      <c r="F110" s="8"/>
    </row>
    <row r="111" spans="2:6" x14ac:dyDescent="0.2">
      <c r="B111" t="s">
        <v>77</v>
      </c>
      <c r="E111" s="8">
        <f>C88*C92</f>
        <v>0</v>
      </c>
      <c r="F111" s="8"/>
    </row>
    <row r="112" spans="2:6" ht="15" x14ac:dyDescent="0.25">
      <c r="B112" s="9"/>
      <c r="E112" s="14">
        <f>SUM(E107:E111)</f>
        <v>1715.92</v>
      </c>
      <c r="F112" s="14"/>
    </row>
    <row r="114" spans="1:9" x14ac:dyDescent="0.2">
      <c r="B114" s="15" t="s">
        <v>12</v>
      </c>
    </row>
    <row r="115" spans="1:9" x14ac:dyDescent="0.2">
      <c r="B115" t="s">
        <v>13</v>
      </c>
      <c r="E115" s="8">
        <v>102.95</v>
      </c>
      <c r="F115" s="8"/>
    </row>
    <row r="116" spans="1:9" x14ac:dyDescent="0.2">
      <c r="B116" t="s">
        <v>14</v>
      </c>
      <c r="E116" s="8">
        <v>147.07</v>
      </c>
      <c r="F116" s="8"/>
    </row>
    <row r="117" spans="1:9" x14ac:dyDescent="0.2">
      <c r="B117" t="s">
        <v>15</v>
      </c>
      <c r="E117" s="8">
        <v>2.2799999999999998</v>
      </c>
      <c r="F117" s="8"/>
    </row>
    <row r="118" spans="1:9" ht="13.5" thickBot="1" x14ac:dyDescent="0.25"/>
    <row r="119" spans="1:9" ht="16.5" thickTop="1" thickBot="1" x14ac:dyDescent="0.3">
      <c r="B119" s="5" t="s">
        <v>76</v>
      </c>
      <c r="E119" s="16">
        <f>12*E102+2*E112</f>
        <v>34813.520000000004</v>
      </c>
      <c r="F119" s="117"/>
    </row>
    <row r="120" spans="1:9" ht="23.25" thickTop="1" x14ac:dyDescent="0.2">
      <c r="B120" s="17" t="s">
        <v>17</v>
      </c>
    </row>
    <row r="122" spans="1:9" x14ac:dyDescent="0.2">
      <c r="B122" s="18"/>
      <c r="C122" s="18"/>
      <c r="D122" s="18"/>
      <c r="E122" s="18"/>
      <c r="F122" s="18"/>
      <c r="G122" s="18"/>
      <c r="H122" s="18"/>
      <c r="I122" s="18"/>
    </row>
    <row r="125" spans="1:9" ht="22.5" customHeight="1" x14ac:dyDescent="0.3">
      <c r="A125" s="116"/>
      <c r="B125" s="1" t="s">
        <v>73</v>
      </c>
    </row>
    <row r="127" spans="1:9" x14ac:dyDescent="0.2">
      <c r="B127" s="2" t="s">
        <v>0</v>
      </c>
      <c r="C127" s="3">
        <v>0</v>
      </c>
    </row>
    <row r="128" spans="1:9" x14ac:dyDescent="0.2">
      <c r="B128" s="2"/>
      <c r="C128" s="4"/>
    </row>
    <row r="129" spans="2:6" x14ac:dyDescent="0.2">
      <c r="B129" s="5" t="s">
        <v>1</v>
      </c>
      <c r="C129" s="6">
        <v>46.74</v>
      </c>
      <c r="D129" s="101"/>
      <c r="E129" s="102"/>
      <c r="F129" s="102"/>
    </row>
    <row r="130" spans="2:6" x14ac:dyDescent="0.2">
      <c r="B130" s="2"/>
    </row>
    <row r="131" spans="2:6" x14ac:dyDescent="0.2">
      <c r="B131" s="7" t="s">
        <v>2</v>
      </c>
    </row>
    <row r="132" spans="2:6" x14ac:dyDescent="0.2">
      <c r="B132" t="s">
        <v>3</v>
      </c>
      <c r="E132" s="8">
        <v>1214.3900000000001</v>
      </c>
      <c r="F132" s="8"/>
    </row>
    <row r="133" spans="2:6" x14ac:dyDescent="0.2">
      <c r="B133" t="s">
        <v>4</v>
      </c>
      <c r="E133" s="8">
        <f>C127*C129</f>
        <v>0</v>
      </c>
      <c r="F133" s="8"/>
    </row>
    <row r="134" spans="2:6" x14ac:dyDescent="0.2">
      <c r="B134" t="s">
        <v>5</v>
      </c>
      <c r="E134" s="8">
        <v>598.33000000000004</v>
      </c>
      <c r="F134" s="8"/>
    </row>
    <row r="135" spans="2:6" x14ac:dyDescent="0.2">
      <c r="B135" t="s">
        <v>6</v>
      </c>
      <c r="E135" s="8">
        <v>334.56</v>
      </c>
      <c r="F135" s="8"/>
    </row>
    <row r="136" spans="2:6" x14ac:dyDescent="0.2">
      <c r="B136" t="s">
        <v>8</v>
      </c>
      <c r="E136" s="8">
        <v>23.67</v>
      </c>
      <c r="F136" s="8"/>
    </row>
    <row r="137" spans="2:6" x14ac:dyDescent="0.2">
      <c r="B137" t="s">
        <v>9</v>
      </c>
      <c r="E137" s="8">
        <v>392.91</v>
      </c>
      <c r="F137" s="8"/>
    </row>
    <row r="138" spans="2:6" ht="15" x14ac:dyDescent="0.25">
      <c r="B138" s="9"/>
      <c r="E138" s="10">
        <f>SUM(E132:E137)</f>
        <v>2563.86</v>
      </c>
      <c r="F138" s="10"/>
    </row>
    <row r="140" spans="2:6" x14ac:dyDescent="0.2">
      <c r="B140" s="7" t="s">
        <v>10</v>
      </c>
    </row>
    <row r="141" spans="2:6" x14ac:dyDescent="0.2">
      <c r="B141" s="11" t="s">
        <v>11</v>
      </c>
      <c r="C141" s="12">
        <v>28.85</v>
      </c>
      <c r="D141" s="103"/>
    </row>
    <row r="142" spans="2:6" x14ac:dyDescent="0.2">
      <c r="B142" s="13"/>
    </row>
    <row r="143" spans="2:6" x14ac:dyDescent="0.2">
      <c r="B143" t="s">
        <v>3</v>
      </c>
      <c r="E143" s="8">
        <v>749.38</v>
      </c>
      <c r="F143" s="8"/>
    </row>
    <row r="144" spans="2:6" x14ac:dyDescent="0.2">
      <c r="B144" t="s">
        <v>4</v>
      </c>
      <c r="E144" s="8">
        <f>C127*C141</f>
        <v>0</v>
      </c>
      <c r="F144" s="8"/>
    </row>
    <row r="145" spans="2:9" x14ac:dyDescent="0.2">
      <c r="B145" t="s">
        <v>5</v>
      </c>
      <c r="E145" s="8">
        <v>598.33000000000004</v>
      </c>
      <c r="F145" s="8"/>
    </row>
    <row r="146" spans="2:9" x14ac:dyDescent="0.2">
      <c r="B146" t="s">
        <v>6</v>
      </c>
      <c r="E146" s="8">
        <v>334.56</v>
      </c>
      <c r="F146" s="8"/>
    </row>
    <row r="147" spans="2:9" ht="15" x14ac:dyDescent="0.25">
      <c r="B147" s="9"/>
      <c r="E147" s="14">
        <f>SUM(E143:E146)</f>
        <v>1682.27</v>
      </c>
      <c r="F147" s="14"/>
    </row>
    <row r="149" spans="2:9" x14ac:dyDescent="0.2">
      <c r="B149" s="15" t="s">
        <v>12</v>
      </c>
    </row>
    <row r="150" spans="2:9" x14ac:dyDescent="0.2">
      <c r="B150" t="s">
        <v>13</v>
      </c>
      <c r="E150" s="8">
        <v>100.93</v>
      </c>
      <c r="F150" s="8"/>
    </row>
    <row r="151" spans="2:9" x14ac:dyDescent="0.2">
      <c r="B151" t="s">
        <v>14</v>
      </c>
      <c r="E151" s="8">
        <v>144.19</v>
      </c>
      <c r="F151" s="8"/>
    </row>
    <row r="152" spans="2:9" x14ac:dyDescent="0.2">
      <c r="B152" t="s">
        <v>15</v>
      </c>
      <c r="E152" s="8">
        <v>2.2400000000000002</v>
      </c>
      <c r="F152" s="8"/>
    </row>
    <row r="153" spans="2:9" ht="13.5" thickBot="1" x14ac:dyDescent="0.25"/>
    <row r="154" spans="2:9" ht="16.5" thickTop="1" thickBot="1" x14ac:dyDescent="0.3">
      <c r="B154" s="5" t="s">
        <v>74</v>
      </c>
      <c r="E154" s="16">
        <f>12*E138+2*E147</f>
        <v>34130.86</v>
      </c>
      <c r="F154" s="117"/>
    </row>
    <row r="155" spans="2:9" ht="23.25" thickTop="1" x14ac:dyDescent="0.2">
      <c r="B155" s="17" t="s">
        <v>17</v>
      </c>
    </row>
    <row r="157" spans="2:9" x14ac:dyDescent="0.2">
      <c r="B157" s="18"/>
      <c r="C157" s="18"/>
      <c r="D157" s="18"/>
      <c r="E157" s="18"/>
      <c r="F157" s="18"/>
      <c r="G157" s="18"/>
      <c r="H157" s="18"/>
      <c r="I157" s="18"/>
    </row>
    <row r="161" spans="1:6" ht="22.5" customHeight="1" x14ac:dyDescent="0.3">
      <c r="A161" s="116"/>
      <c r="B161" s="1" t="s">
        <v>71</v>
      </c>
    </row>
    <row r="163" spans="1:6" x14ac:dyDescent="0.2">
      <c r="B163" s="2" t="s">
        <v>0</v>
      </c>
      <c r="C163" s="3">
        <v>1</v>
      </c>
    </row>
    <row r="164" spans="1:6" x14ac:dyDescent="0.2">
      <c r="B164" s="2"/>
      <c r="C164" s="4"/>
    </row>
    <row r="165" spans="1:6" x14ac:dyDescent="0.2">
      <c r="B165" s="5" t="s">
        <v>1</v>
      </c>
      <c r="C165" s="6">
        <v>46.32</v>
      </c>
      <c r="D165" s="101"/>
      <c r="E165" s="102"/>
      <c r="F165" s="102"/>
    </row>
    <row r="166" spans="1:6" x14ac:dyDescent="0.2">
      <c r="B166" s="2"/>
    </row>
    <row r="167" spans="1:6" x14ac:dyDescent="0.2">
      <c r="B167" s="7" t="s">
        <v>2</v>
      </c>
    </row>
    <row r="168" spans="1:6" x14ac:dyDescent="0.2">
      <c r="B168" t="s">
        <v>3</v>
      </c>
      <c r="E168" s="8">
        <v>1203.56</v>
      </c>
      <c r="F168" s="8"/>
    </row>
    <row r="169" spans="1:6" x14ac:dyDescent="0.2">
      <c r="B169" t="s">
        <v>4</v>
      </c>
      <c r="E169" s="8">
        <f>C163*C165</f>
        <v>46.32</v>
      </c>
      <c r="F169" s="8"/>
    </row>
    <row r="170" spans="1:6" x14ac:dyDescent="0.2">
      <c r="B170" t="s">
        <v>5</v>
      </c>
      <c r="E170" s="8">
        <v>592.99</v>
      </c>
      <c r="F170" s="8"/>
    </row>
    <row r="171" spans="1:6" x14ac:dyDescent="0.2">
      <c r="B171" t="s">
        <v>6</v>
      </c>
      <c r="E171" s="8">
        <v>331.58</v>
      </c>
      <c r="F171" s="8"/>
    </row>
    <row r="172" spans="1:6" x14ac:dyDescent="0.2">
      <c r="B172" t="s">
        <v>8</v>
      </c>
      <c r="E172" s="8">
        <v>23.46</v>
      </c>
      <c r="F172" s="8"/>
    </row>
    <row r="173" spans="1:6" x14ac:dyDescent="0.2">
      <c r="B173" t="s">
        <v>9</v>
      </c>
      <c r="E173" s="8">
        <v>389.40999999999997</v>
      </c>
      <c r="F173" s="8"/>
    </row>
    <row r="174" spans="1:6" ht="15" x14ac:dyDescent="0.25">
      <c r="B174" s="9"/>
      <c r="E174" s="10">
        <f>SUM(E168:E173)</f>
        <v>2587.3199999999997</v>
      </c>
      <c r="F174" s="10"/>
    </row>
    <row r="176" spans="1:6" x14ac:dyDescent="0.2">
      <c r="B176" s="7" t="s">
        <v>10</v>
      </c>
    </row>
    <row r="177" spans="2:6" x14ac:dyDescent="0.2">
      <c r="B177" s="11" t="s">
        <v>11</v>
      </c>
      <c r="C177" s="12">
        <v>28.59</v>
      </c>
      <c r="D177" s="103"/>
    </row>
    <row r="178" spans="2:6" x14ac:dyDescent="0.2">
      <c r="B178" s="13"/>
    </row>
    <row r="179" spans="2:6" x14ac:dyDescent="0.2">
      <c r="B179" t="s">
        <v>3</v>
      </c>
      <c r="E179" s="8">
        <v>742.7</v>
      </c>
      <c r="F179" s="8"/>
    </row>
    <row r="180" spans="2:6" x14ac:dyDescent="0.2">
      <c r="B180" t="s">
        <v>4</v>
      </c>
      <c r="E180" s="8">
        <f>C163*C177</f>
        <v>28.59</v>
      </c>
      <c r="F180" s="8"/>
    </row>
    <row r="181" spans="2:6" x14ac:dyDescent="0.2">
      <c r="B181" t="s">
        <v>5</v>
      </c>
      <c r="E181" s="8">
        <v>592.99</v>
      </c>
      <c r="F181" s="8"/>
    </row>
    <row r="182" spans="2:6" x14ac:dyDescent="0.2">
      <c r="B182" t="s">
        <v>6</v>
      </c>
      <c r="E182" s="8">
        <v>331.58</v>
      </c>
      <c r="F182" s="8"/>
    </row>
    <row r="183" spans="2:6" ht="15" x14ac:dyDescent="0.25">
      <c r="B183" s="9"/>
      <c r="E183" s="14">
        <f>SUM(E179:E182)</f>
        <v>1695.8600000000001</v>
      </c>
      <c r="F183" s="14"/>
    </row>
    <row r="185" spans="2:6" x14ac:dyDescent="0.2">
      <c r="B185" s="15" t="s">
        <v>12</v>
      </c>
    </row>
    <row r="186" spans="2:6" x14ac:dyDescent="0.2">
      <c r="B186" t="s">
        <v>13</v>
      </c>
      <c r="E186" s="8">
        <v>100.03</v>
      </c>
      <c r="F186" s="8"/>
    </row>
    <row r="187" spans="2:6" x14ac:dyDescent="0.2">
      <c r="B187" t="s">
        <v>14</v>
      </c>
      <c r="E187" s="8">
        <v>142.89999999999998</v>
      </c>
      <c r="F187" s="8"/>
    </row>
    <row r="188" spans="2:6" x14ac:dyDescent="0.2">
      <c r="B188" t="s">
        <v>15</v>
      </c>
      <c r="E188" s="8">
        <v>2.2200000000000002</v>
      </c>
      <c r="F188" s="8"/>
    </row>
    <row r="189" spans="2:6" ht="13.5" thickBot="1" x14ac:dyDescent="0.25"/>
    <row r="190" spans="2:6" ht="16.5" thickTop="1" thickBot="1" x14ac:dyDescent="0.3">
      <c r="B190" s="5" t="s">
        <v>72</v>
      </c>
      <c r="E190" s="16">
        <f>12*E174+2*E183</f>
        <v>34439.56</v>
      </c>
      <c r="F190" s="117"/>
    </row>
    <row r="191" spans="2:6" ht="23.25" thickTop="1" x14ac:dyDescent="0.2">
      <c r="B191" s="17" t="s">
        <v>17</v>
      </c>
    </row>
    <row r="193" spans="2:9" x14ac:dyDescent="0.2">
      <c r="B193" s="18"/>
      <c r="C193" s="18"/>
      <c r="D193" s="18"/>
      <c r="E193" s="18"/>
      <c r="F193" s="18"/>
      <c r="G193" s="18"/>
      <c r="H193" s="18"/>
      <c r="I193" s="18"/>
    </row>
    <row r="196" spans="2:9" ht="22.5" customHeight="1" x14ac:dyDescent="0.3">
      <c r="B196" s="1" t="s">
        <v>69</v>
      </c>
    </row>
    <row r="198" spans="2:9" x14ac:dyDescent="0.2">
      <c r="B198" s="2" t="s">
        <v>0</v>
      </c>
      <c r="C198" s="3">
        <v>7</v>
      </c>
      <c r="E198" s="107" t="s">
        <v>67</v>
      </c>
      <c r="F198" s="107" t="s">
        <v>68</v>
      </c>
    </row>
    <row r="199" spans="2:9" x14ac:dyDescent="0.2">
      <c r="B199" s="2"/>
      <c r="C199" s="4"/>
    </row>
    <row r="200" spans="2:9" x14ac:dyDescent="0.2">
      <c r="B200" s="5" t="s">
        <v>1</v>
      </c>
      <c r="C200" s="6">
        <v>45.29</v>
      </c>
      <c r="D200" s="101">
        <v>45.41</v>
      </c>
    </row>
    <row r="201" spans="2:9" x14ac:dyDescent="0.2">
      <c r="B201" s="2"/>
    </row>
    <row r="202" spans="2:9" x14ac:dyDescent="0.2">
      <c r="B202" s="7" t="s">
        <v>2</v>
      </c>
    </row>
    <row r="203" spans="2:9" x14ac:dyDescent="0.2">
      <c r="B203" t="s">
        <v>3</v>
      </c>
      <c r="E203" s="8">
        <v>1177.08</v>
      </c>
      <c r="F203" s="8">
        <v>1179.96</v>
      </c>
    </row>
    <row r="204" spans="2:9" x14ac:dyDescent="0.2">
      <c r="B204" t="s">
        <v>4</v>
      </c>
      <c r="E204" s="8">
        <f>C198*C200</f>
        <v>317.02999999999997</v>
      </c>
      <c r="F204" s="8">
        <f>C198*D200</f>
        <v>317.87</v>
      </c>
    </row>
    <row r="205" spans="2:9" x14ac:dyDescent="0.2">
      <c r="B205" t="s">
        <v>5</v>
      </c>
      <c r="E205" s="8">
        <v>579.93999999999994</v>
      </c>
      <c r="F205" s="8">
        <v>581.36</v>
      </c>
    </row>
    <row r="206" spans="2:9" x14ac:dyDescent="0.2">
      <c r="B206" t="s">
        <v>6</v>
      </c>
      <c r="E206" s="8">
        <v>324.27999999999997</v>
      </c>
      <c r="F206" s="8">
        <v>325.07</v>
      </c>
    </row>
    <row r="207" spans="2:9" x14ac:dyDescent="0.2">
      <c r="B207" t="s">
        <v>8</v>
      </c>
      <c r="E207" s="8">
        <v>22.94</v>
      </c>
      <c r="F207" s="8">
        <v>23</v>
      </c>
    </row>
    <row r="208" spans="2:9" x14ac:dyDescent="0.2">
      <c r="B208" t="s">
        <v>9</v>
      </c>
      <c r="E208" s="8">
        <v>380.84</v>
      </c>
      <c r="F208" s="8">
        <v>381.77</v>
      </c>
    </row>
    <row r="209" spans="2:6" ht="15" x14ac:dyDescent="0.25">
      <c r="B209" s="9"/>
      <c r="E209" s="10">
        <f>SUM(E203:E208)</f>
        <v>2802.11</v>
      </c>
      <c r="F209" s="10">
        <f>SUM(F203:F208)</f>
        <v>2809.03</v>
      </c>
    </row>
    <row r="211" spans="2:6" x14ac:dyDescent="0.2">
      <c r="B211" s="7" t="s">
        <v>10</v>
      </c>
    </row>
    <row r="212" spans="2:6" x14ac:dyDescent="0.2">
      <c r="B212" s="11" t="s">
        <v>11</v>
      </c>
      <c r="C212" s="12">
        <v>27.95</v>
      </c>
      <c r="D212" s="103">
        <v>28.02</v>
      </c>
    </row>
    <row r="213" spans="2:6" x14ac:dyDescent="0.2">
      <c r="B213" s="13"/>
    </row>
    <row r="214" spans="2:6" x14ac:dyDescent="0.2">
      <c r="B214" t="s">
        <v>3</v>
      </c>
      <c r="E214" s="8">
        <v>726.35</v>
      </c>
      <c r="F214" s="8">
        <v>728.13</v>
      </c>
    </row>
    <row r="215" spans="2:6" x14ac:dyDescent="0.2">
      <c r="B215" t="s">
        <v>4</v>
      </c>
      <c r="E215" s="8">
        <f>C198*C212</f>
        <v>195.65</v>
      </c>
      <c r="F215" s="8">
        <f>C198*D212</f>
        <v>196.14</v>
      </c>
    </row>
    <row r="216" spans="2:6" x14ac:dyDescent="0.2">
      <c r="B216" t="s">
        <v>5</v>
      </c>
      <c r="E216" s="8">
        <v>579.93999999999994</v>
      </c>
      <c r="F216" s="8">
        <v>581.36</v>
      </c>
    </row>
    <row r="217" spans="2:6" x14ac:dyDescent="0.2">
      <c r="B217" t="s">
        <v>6</v>
      </c>
      <c r="E217" s="8">
        <v>324.27999999999997</v>
      </c>
      <c r="F217" s="8">
        <v>325.07</v>
      </c>
    </row>
    <row r="218" spans="2:6" ht="15" x14ac:dyDescent="0.25">
      <c r="B218" s="9"/>
      <c r="E218" s="14">
        <f>SUM(E214:E217)</f>
        <v>1826.22</v>
      </c>
      <c r="F218" s="14">
        <f>SUM(F214:F217)</f>
        <v>1830.7</v>
      </c>
    </row>
    <row r="220" spans="2:6" x14ac:dyDescent="0.2">
      <c r="B220" s="15" t="s">
        <v>12</v>
      </c>
    </row>
    <row r="221" spans="2:6" x14ac:dyDescent="0.2">
      <c r="B221" t="s">
        <v>13</v>
      </c>
      <c r="E221" s="8">
        <v>97.820000000000007</v>
      </c>
      <c r="F221" s="8">
        <v>98.06</v>
      </c>
    </row>
    <row r="222" spans="2:6" x14ac:dyDescent="0.2">
      <c r="B222" t="s">
        <v>14</v>
      </c>
      <c r="E222" s="8">
        <v>139.75</v>
      </c>
      <c r="F222" s="8">
        <v>140.09</v>
      </c>
    </row>
    <row r="223" spans="2:6" x14ac:dyDescent="0.2">
      <c r="B223" t="s">
        <v>15</v>
      </c>
      <c r="E223" s="8">
        <v>2.16</v>
      </c>
      <c r="F223" s="8">
        <v>2.17</v>
      </c>
    </row>
    <row r="224" spans="2:6" ht="13.5" thickBot="1" x14ac:dyDescent="0.25"/>
    <row r="225" spans="2:9" ht="16.5" thickTop="1" thickBot="1" x14ac:dyDescent="0.3">
      <c r="B225" s="5" t="s">
        <v>70</v>
      </c>
      <c r="E225" s="16">
        <f>12*E209+2*E218</f>
        <v>37277.760000000002</v>
      </c>
      <c r="F225" s="16">
        <f>6*E209+6*F209+E218+F218</f>
        <v>37323.759999999995</v>
      </c>
    </row>
    <row r="226" spans="2:9" ht="23.25" thickTop="1" x14ac:dyDescent="0.2">
      <c r="B226" s="17" t="s">
        <v>17</v>
      </c>
    </row>
    <row r="228" spans="2:9" x14ac:dyDescent="0.2">
      <c r="B228" s="18"/>
      <c r="C228" s="18"/>
      <c r="D228" s="18"/>
      <c r="E228" s="18"/>
      <c r="F228" s="18"/>
      <c r="G228" s="18"/>
      <c r="H228" s="18"/>
      <c r="I228" s="18"/>
    </row>
    <row r="232" spans="2:9" ht="22.5" customHeight="1" x14ac:dyDescent="0.3">
      <c r="B232" s="1" t="s">
        <v>65</v>
      </c>
    </row>
    <row r="234" spans="2:9" x14ac:dyDescent="0.2">
      <c r="B234" s="2" t="s">
        <v>0</v>
      </c>
      <c r="C234" s="3">
        <v>9</v>
      </c>
      <c r="E234" s="107" t="s">
        <v>67</v>
      </c>
      <c r="F234" s="107" t="s">
        <v>68</v>
      </c>
    </row>
    <row r="235" spans="2:9" x14ac:dyDescent="0.2">
      <c r="B235" s="2"/>
      <c r="C235" s="4"/>
    </row>
    <row r="236" spans="2:9" x14ac:dyDescent="0.2">
      <c r="B236" s="5" t="s">
        <v>1</v>
      </c>
      <c r="C236" s="6">
        <v>44.18</v>
      </c>
      <c r="D236" s="101">
        <v>44.29</v>
      </c>
    </row>
    <row r="237" spans="2:9" x14ac:dyDescent="0.2">
      <c r="B237" s="2"/>
    </row>
    <row r="238" spans="2:9" x14ac:dyDescent="0.2">
      <c r="B238" s="7" t="s">
        <v>2</v>
      </c>
    </row>
    <row r="239" spans="2:9" x14ac:dyDescent="0.2">
      <c r="B239" t="s">
        <v>3</v>
      </c>
      <c r="E239" s="8">
        <v>1148.3399999999999</v>
      </c>
      <c r="F239" s="8">
        <v>1151.1600000000001</v>
      </c>
    </row>
    <row r="240" spans="2:9" x14ac:dyDescent="0.2">
      <c r="B240" t="s">
        <v>4</v>
      </c>
      <c r="E240" s="8">
        <f>C234*C236</f>
        <v>397.62</v>
      </c>
      <c r="F240" s="8">
        <f>C234*D236</f>
        <v>398.61</v>
      </c>
    </row>
    <row r="241" spans="2:6" x14ac:dyDescent="0.2">
      <c r="B241" t="s">
        <v>5</v>
      </c>
      <c r="E241" s="8">
        <v>565.77</v>
      </c>
      <c r="F241" s="8">
        <v>567.16</v>
      </c>
    </row>
    <row r="242" spans="2:6" x14ac:dyDescent="0.2">
      <c r="B242" t="s">
        <v>6</v>
      </c>
      <c r="E242" s="8">
        <v>316.36</v>
      </c>
      <c r="F242" s="8">
        <v>317.14</v>
      </c>
    </row>
    <row r="243" spans="2:6" x14ac:dyDescent="0.2">
      <c r="B243" t="s">
        <v>8</v>
      </c>
      <c r="E243" s="8">
        <v>22.380000000000003</v>
      </c>
      <c r="F243" s="8">
        <v>22.430000000000003</v>
      </c>
    </row>
    <row r="244" spans="2:6" x14ac:dyDescent="0.2">
      <c r="B244" t="s">
        <v>9</v>
      </c>
      <c r="E244" s="8">
        <v>371.53999999999996</v>
      </c>
      <c r="F244" s="8">
        <v>372.45</v>
      </c>
    </row>
    <row r="245" spans="2:6" ht="15" x14ac:dyDescent="0.25">
      <c r="B245" s="9"/>
      <c r="E245" s="10">
        <f>SUM(E239:E244)</f>
        <v>2822.01</v>
      </c>
      <c r="F245" s="10">
        <f>SUM(F239:F244)</f>
        <v>2828.9499999999994</v>
      </c>
    </row>
    <row r="247" spans="2:6" x14ac:dyDescent="0.2">
      <c r="B247" s="7" t="s">
        <v>10</v>
      </c>
    </row>
    <row r="248" spans="2:6" x14ac:dyDescent="0.2">
      <c r="B248" s="11" t="s">
        <v>11</v>
      </c>
      <c r="C248" s="12">
        <v>27.26</v>
      </c>
      <c r="D248" s="103">
        <v>27.32</v>
      </c>
    </row>
    <row r="249" spans="2:6" x14ac:dyDescent="0.2">
      <c r="B249" s="13"/>
    </row>
    <row r="250" spans="2:6" x14ac:dyDescent="0.2">
      <c r="B250" t="s">
        <v>3</v>
      </c>
      <c r="E250" s="8">
        <v>708.61</v>
      </c>
      <c r="F250" s="8">
        <v>710.35</v>
      </c>
    </row>
    <row r="251" spans="2:6" x14ac:dyDescent="0.2">
      <c r="B251" t="s">
        <v>4</v>
      </c>
      <c r="E251" s="8">
        <f>C234*C248</f>
        <v>245.34</v>
      </c>
      <c r="F251" s="8">
        <f>C234*D248</f>
        <v>245.88</v>
      </c>
    </row>
    <row r="252" spans="2:6" x14ac:dyDescent="0.2">
      <c r="B252" t="s">
        <v>5</v>
      </c>
      <c r="E252" s="8">
        <v>565.77</v>
      </c>
      <c r="F252" s="8">
        <v>567.16</v>
      </c>
    </row>
    <row r="253" spans="2:6" x14ac:dyDescent="0.2">
      <c r="B253" t="s">
        <v>6</v>
      </c>
      <c r="E253" s="8">
        <v>316.36</v>
      </c>
      <c r="F253" s="8">
        <v>317.14</v>
      </c>
    </row>
    <row r="254" spans="2:6" ht="15" x14ac:dyDescent="0.25">
      <c r="B254" s="9"/>
      <c r="E254" s="14">
        <f>SUM(E250:E253)</f>
        <v>1836.08</v>
      </c>
      <c r="F254" s="14">
        <f>SUM(F250:F253)</f>
        <v>1840.5299999999997</v>
      </c>
    </row>
    <row r="256" spans="2:6" x14ac:dyDescent="0.2">
      <c r="B256" s="15" t="s">
        <v>12</v>
      </c>
    </row>
    <row r="257" spans="2:9" x14ac:dyDescent="0.2">
      <c r="B257" t="s">
        <v>13</v>
      </c>
      <c r="E257" s="8">
        <v>95.43</v>
      </c>
    </row>
    <row r="258" spans="2:9" x14ac:dyDescent="0.2">
      <c r="B258" t="s">
        <v>14</v>
      </c>
      <c r="E258" s="8">
        <v>136.32999999999998</v>
      </c>
    </row>
    <row r="259" spans="2:9" x14ac:dyDescent="0.2">
      <c r="B259" t="s">
        <v>15</v>
      </c>
      <c r="E259" s="8">
        <v>2.11</v>
      </c>
    </row>
    <row r="260" spans="2:9" ht="13.5" thickBot="1" x14ac:dyDescent="0.25"/>
    <row r="261" spans="2:9" ht="16.5" thickTop="1" thickBot="1" x14ac:dyDescent="0.3">
      <c r="B261" s="5" t="s">
        <v>66</v>
      </c>
      <c r="E261" s="16">
        <f>8*E245+1*E254+4*F245+1*F254</f>
        <v>37568.49</v>
      </c>
      <c r="F261" s="115"/>
      <c r="G261" s="100"/>
      <c r="H261" s="112"/>
    </row>
    <row r="262" spans="2:9" ht="23.25" thickTop="1" x14ac:dyDescent="0.2">
      <c r="B262" s="17" t="s">
        <v>17</v>
      </c>
    </row>
    <row r="264" spans="2:9" x14ac:dyDescent="0.2">
      <c r="B264" s="18"/>
      <c r="C264" s="18"/>
      <c r="D264" s="18"/>
      <c r="E264" s="18"/>
      <c r="F264" s="18"/>
      <c r="G264" s="18"/>
      <c r="H264" s="18"/>
      <c r="I264" s="18"/>
    </row>
    <row r="268" spans="2:9" ht="22.5" customHeight="1" x14ac:dyDescent="0.3">
      <c r="B268" s="1" t="s">
        <v>63</v>
      </c>
    </row>
    <row r="270" spans="2:9" x14ac:dyDescent="0.2">
      <c r="B270" s="2" t="s">
        <v>0</v>
      </c>
      <c r="C270" s="3">
        <v>9</v>
      </c>
    </row>
    <row r="271" spans="2:9" x14ac:dyDescent="0.2">
      <c r="B271" s="2"/>
      <c r="C271" s="4"/>
    </row>
    <row r="272" spans="2:9" x14ac:dyDescent="0.2">
      <c r="B272" s="5" t="s">
        <v>1</v>
      </c>
      <c r="C272" s="6">
        <v>43.519999999999996</v>
      </c>
    </row>
    <row r="273" spans="2:5" x14ac:dyDescent="0.2">
      <c r="B273" s="2"/>
    </row>
    <row r="274" spans="2:5" x14ac:dyDescent="0.2">
      <c r="B274" s="7" t="s">
        <v>2</v>
      </c>
    </row>
    <row r="275" spans="2:5" x14ac:dyDescent="0.2">
      <c r="B275" t="s">
        <v>3</v>
      </c>
      <c r="E275" s="8">
        <v>1131.3599999999999</v>
      </c>
    </row>
    <row r="276" spans="2:5" x14ac:dyDescent="0.2">
      <c r="B276" t="s">
        <v>4</v>
      </c>
      <c r="E276" s="8">
        <f>C270*C272</f>
        <v>391.67999999999995</v>
      </c>
    </row>
    <row r="277" spans="2:5" x14ac:dyDescent="0.2">
      <c r="B277" t="s">
        <v>5</v>
      </c>
      <c r="E277" s="8">
        <v>557.4</v>
      </c>
    </row>
    <row r="278" spans="2:5" x14ac:dyDescent="0.2">
      <c r="B278" t="s">
        <v>6</v>
      </c>
      <c r="E278" s="8">
        <v>311.68</v>
      </c>
    </row>
    <row r="279" spans="2:5" x14ac:dyDescent="0.2">
      <c r="B279" t="s">
        <v>8</v>
      </c>
      <c r="E279" s="8">
        <v>22.040000000000003</v>
      </c>
    </row>
    <row r="280" spans="2:5" x14ac:dyDescent="0.2">
      <c r="B280" t="s">
        <v>9</v>
      </c>
      <c r="E280" s="8">
        <v>366.03999999999996</v>
      </c>
    </row>
    <row r="281" spans="2:5" ht="15" x14ac:dyDescent="0.25">
      <c r="B281" s="9"/>
      <c r="E281" s="10">
        <f>SUM(E275:E280)</f>
        <v>2780.2</v>
      </c>
    </row>
    <row r="283" spans="2:5" x14ac:dyDescent="0.2">
      <c r="B283" s="7" t="s">
        <v>10</v>
      </c>
    </row>
    <row r="284" spans="2:5" x14ac:dyDescent="0.2">
      <c r="B284" s="11" t="s">
        <v>11</v>
      </c>
      <c r="C284" s="12">
        <v>26.85</v>
      </c>
    </row>
    <row r="285" spans="2:5" x14ac:dyDescent="0.2">
      <c r="B285" s="13"/>
    </row>
    <row r="286" spans="2:5" x14ac:dyDescent="0.2">
      <c r="B286" t="s">
        <v>3</v>
      </c>
      <c r="E286" s="8">
        <v>698.13</v>
      </c>
    </row>
    <row r="287" spans="2:5" x14ac:dyDescent="0.2">
      <c r="B287" t="s">
        <v>4</v>
      </c>
      <c r="E287" s="8">
        <f>C270*C284</f>
        <v>241.65</v>
      </c>
    </row>
    <row r="288" spans="2:5" x14ac:dyDescent="0.2">
      <c r="B288" t="s">
        <v>5</v>
      </c>
      <c r="E288" s="8">
        <v>557.4</v>
      </c>
    </row>
    <row r="289" spans="2:9" x14ac:dyDescent="0.2">
      <c r="B289" t="s">
        <v>6</v>
      </c>
      <c r="E289" s="8">
        <v>311.68</v>
      </c>
    </row>
    <row r="290" spans="2:9" ht="15" x14ac:dyDescent="0.25">
      <c r="B290" s="9"/>
      <c r="E290" s="14">
        <f>SUM(E286:E289)</f>
        <v>1808.86</v>
      </c>
    </row>
    <row r="292" spans="2:9" x14ac:dyDescent="0.2">
      <c r="B292" s="15" t="s">
        <v>12</v>
      </c>
    </row>
    <row r="293" spans="2:9" x14ac:dyDescent="0.2">
      <c r="B293" t="s">
        <v>13</v>
      </c>
      <c r="E293" s="8">
        <v>94.01</v>
      </c>
    </row>
    <row r="294" spans="2:9" x14ac:dyDescent="0.2">
      <c r="B294" t="s">
        <v>14</v>
      </c>
      <c r="E294" s="8">
        <v>134.31</v>
      </c>
    </row>
    <row r="295" spans="2:9" x14ac:dyDescent="0.2">
      <c r="B295" t="s">
        <v>15</v>
      </c>
      <c r="E295" s="8">
        <v>2.08</v>
      </c>
    </row>
    <row r="296" spans="2:9" ht="13.5" thickBot="1" x14ac:dyDescent="0.25"/>
    <row r="297" spans="2:9" ht="16.5" thickTop="1" thickBot="1" x14ac:dyDescent="0.3">
      <c r="B297" s="5" t="s">
        <v>64</v>
      </c>
      <c r="E297" s="16">
        <f>12*E281+2*E290</f>
        <v>36980.119999999995</v>
      </c>
    </row>
    <row r="298" spans="2:9" ht="23.25" thickTop="1" x14ac:dyDescent="0.2">
      <c r="B298" s="17" t="s">
        <v>17</v>
      </c>
    </row>
    <row r="300" spans="2:9" x14ac:dyDescent="0.2">
      <c r="B300" s="18"/>
      <c r="C300" s="18"/>
      <c r="D300" s="18"/>
      <c r="E300" s="18"/>
      <c r="F300" s="18"/>
      <c r="G300" s="18"/>
      <c r="H300" s="18"/>
      <c r="I300" s="18"/>
    </row>
    <row r="302" spans="2:9" ht="22.5" customHeight="1" x14ac:dyDescent="0.3">
      <c r="B302" s="1" t="s">
        <v>59</v>
      </c>
      <c r="C302" s="100"/>
    </row>
    <row r="304" spans="2:9" x14ac:dyDescent="0.2">
      <c r="B304" s="2" t="s">
        <v>0</v>
      </c>
      <c r="C304" s="78">
        <v>9</v>
      </c>
    </row>
    <row r="305" spans="2:5" x14ac:dyDescent="0.2">
      <c r="B305" s="2"/>
    </row>
    <row r="306" spans="2:5" x14ac:dyDescent="0.2">
      <c r="B306" s="5" t="s">
        <v>1</v>
      </c>
      <c r="C306" s="5">
        <v>43.08</v>
      </c>
    </row>
    <row r="307" spans="2:5" x14ac:dyDescent="0.2">
      <c r="B307" s="2"/>
    </row>
    <row r="308" spans="2:5" x14ac:dyDescent="0.2">
      <c r="B308" s="7" t="s">
        <v>2</v>
      </c>
    </row>
    <row r="309" spans="2:5" x14ac:dyDescent="0.2">
      <c r="B309" t="s">
        <v>3</v>
      </c>
      <c r="E309" s="8">
        <v>1120.1500000000001</v>
      </c>
    </row>
    <row r="310" spans="2:5" x14ac:dyDescent="0.2">
      <c r="B310" t="s">
        <v>4</v>
      </c>
      <c r="E310" s="8">
        <f>C304*C306</f>
        <v>387.71999999999997</v>
      </c>
    </row>
    <row r="311" spans="2:5" x14ac:dyDescent="0.2">
      <c r="B311" t="s">
        <v>5</v>
      </c>
      <c r="E311" s="8">
        <v>551.88</v>
      </c>
    </row>
    <row r="312" spans="2:5" x14ac:dyDescent="0.2">
      <c r="B312" t="s">
        <v>6</v>
      </c>
      <c r="E312" s="8">
        <v>308.58999999999997</v>
      </c>
    </row>
    <row r="313" spans="2:5" x14ac:dyDescent="0.2">
      <c r="B313" t="s">
        <v>8</v>
      </c>
      <c r="E313" s="8">
        <v>21.82</v>
      </c>
    </row>
    <row r="314" spans="2:5" x14ac:dyDescent="0.2">
      <c r="B314" t="s">
        <v>9</v>
      </c>
      <c r="E314" s="8">
        <v>362.40999999999997</v>
      </c>
    </row>
    <row r="315" spans="2:5" ht="15" x14ac:dyDescent="0.25">
      <c r="B315" s="9"/>
      <c r="E315" s="10">
        <f>SUM(E309:E314)</f>
        <v>2752.57</v>
      </c>
    </row>
    <row r="317" spans="2:5" x14ac:dyDescent="0.2">
      <c r="B317" s="7" t="s">
        <v>10</v>
      </c>
    </row>
    <row r="318" spans="2:5" x14ac:dyDescent="0.2">
      <c r="B318" s="11" t="s">
        <v>56</v>
      </c>
      <c r="C318" s="11">
        <v>26.580000000000002</v>
      </c>
    </row>
    <row r="320" spans="2:5" x14ac:dyDescent="0.2">
      <c r="B320" t="s">
        <v>3</v>
      </c>
      <c r="E320" s="8">
        <v>691.21</v>
      </c>
    </row>
    <row r="321" spans="2:9" x14ac:dyDescent="0.2">
      <c r="B321" t="s">
        <v>4</v>
      </c>
      <c r="E321" s="8">
        <f>C304*C318</f>
        <v>239.22000000000003</v>
      </c>
    </row>
    <row r="322" spans="2:9" x14ac:dyDescent="0.2">
      <c r="B322" t="s">
        <v>5</v>
      </c>
      <c r="E322" s="8">
        <v>551.88</v>
      </c>
    </row>
    <row r="323" spans="2:9" x14ac:dyDescent="0.2">
      <c r="B323" t="s">
        <v>6</v>
      </c>
      <c r="E323" s="8">
        <v>308.58999999999997</v>
      </c>
    </row>
    <row r="324" spans="2:9" ht="15" x14ac:dyDescent="0.25">
      <c r="B324" s="9"/>
      <c r="E324" s="14">
        <f>SUM(E320:E323)</f>
        <v>1790.8999999999999</v>
      </c>
    </row>
    <row r="326" spans="2:9" x14ac:dyDescent="0.2">
      <c r="B326" s="15" t="s">
        <v>12</v>
      </c>
    </row>
    <row r="327" spans="2:9" x14ac:dyDescent="0.2">
      <c r="B327" t="s">
        <v>13</v>
      </c>
      <c r="E327" s="8">
        <v>93.070000000000007</v>
      </c>
    </row>
    <row r="328" spans="2:9" x14ac:dyDescent="0.2">
      <c r="B328" t="s">
        <v>14</v>
      </c>
      <c r="E328" s="8">
        <v>132.97999999999999</v>
      </c>
    </row>
    <row r="329" spans="2:9" x14ac:dyDescent="0.2">
      <c r="B329" t="s">
        <v>15</v>
      </c>
      <c r="E329" s="8">
        <v>2.0699999999999998</v>
      </c>
    </row>
    <row r="330" spans="2:9" ht="13.5" thickBot="1" x14ac:dyDescent="0.25"/>
    <row r="331" spans="2:9" ht="16.5" thickTop="1" thickBot="1" x14ac:dyDescent="0.3">
      <c r="B331" s="5" t="s">
        <v>61</v>
      </c>
      <c r="E331" s="16">
        <f>12*E315+2*E324</f>
        <v>36612.640000000007</v>
      </c>
    </row>
    <row r="332" spans="2:9" ht="23.25" thickTop="1" x14ac:dyDescent="0.2">
      <c r="B332" s="17" t="s">
        <v>17</v>
      </c>
    </row>
    <row r="333" spans="2:9" x14ac:dyDescent="0.2">
      <c r="B333" s="17"/>
    </row>
    <row r="334" spans="2:9" x14ac:dyDescent="0.2">
      <c r="B334" s="18"/>
      <c r="C334" s="18"/>
      <c r="D334" s="18"/>
      <c r="E334" s="18"/>
      <c r="F334" s="18"/>
      <c r="G334" s="18"/>
      <c r="H334" s="18"/>
      <c r="I334" s="18"/>
    </row>
    <row r="336" spans="2:9" ht="22.5" customHeight="1" x14ac:dyDescent="0.3">
      <c r="B336" s="1" t="s">
        <v>60</v>
      </c>
      <c r="C336" s="99"/>
    </row>
    <row r="338" spans="2:5" x14ac:dyDescent="0.2">
      <c r="B338" s="2" t="s">
        <v>0</v>
      </c>
      <c r="C338" s="78">
        <v>6</v>
      </c>
    </row>
    <row r="339" spans="2:5" x14ac:dyDescent="0.2">
      <c r="B339" s="2"/>
    </row>
    <row r="340" spans="2:5" x14ac:dyDescent="0.2">
      <c r="B340" s="5" t="s">
        <v>1</v>
      </c>
      <c r="C340" s="5">
        <v>42.65</v>
      </c>
    </row>
    <row r="341" spans="2:5" x14ac:dyDescent="0.2">
      <c r="B341" s="2"/>
    </row>
    <row r="342" spans="2:5" x14ac:dyDescent="0.2">
      <c r="B342" s="7" t="s">
        <v>2</v>
      </c>
    </row>
    <row r="343" spans="2:5" x14ac:dyDescent="0.2">
      <c r="B343" t="s">
        <v>3</v>
      </c>
      <c r="E343" s="8">
        <v>1109.05</v>
      </c>
    </row>
    <row r="344" spans="2:5" x14ac:dyDescent="0.2">
      <c r="B344" t="s">
        <v>4</v>
      </c>
      <c r="E344" s="8">
        <f>C338*C340</f>
        <v>255.89999999999998</v>
      </c>
    </row>
    <row r="345" spans="2:5" x14ac:dyDescent="0.2">
      <c r="B345" t="s">
        <v>5</v>
      </c>
      <c r="E345" s="8">
        <v>546.41</v>
      </c>
    </row>
    <row r="346" spans="2:5" x14ac:dyDescent="0.2">
      <c r="B346" t="s">
        <v>6</v>
      </c>
      <c r="E346" s="8">
        <v>305.52999999999997</v>
      </c>
    </row>
    <row r="347" spans="2:5" x14ac:dyDescent="0.2">
      <c r="B347" t="s">
        <v>8</v>
      </c>
      <c r="E347" s="8">
        <v>21.6</v>
      </c>
    </row>
    <row r="348" spans="2:5" x14ac:dyDescent="0.2">
      <c r="B348" t="s">
        <v>9</v>
      </c>
      <c r="E348" s="8">
        <v>358.82</v>
      </c>
    </row>
    <row r="349" spans="2:5" ht="15" x14ac:dyDescent="0.25">
      <c r="B349" s="9"/>
      <c r="E349" s="10">
        <f>SUM(E343:E348)</f>
        <v>2597.3099999999995</v>
      </c>
    </row>
    <row r="351" spans="2:5" x14ac:dyDescent="0.2">
      <c r="B351" s="7" t="s">
        <v>10</v>
      </c>
    </row>
    <row r="352" spans="2:5" x14ac:dyDescent="0.2">
      <c r="B352" s="11" t="s">
        <v>56</v>
      </c>
      <c r="C352" s="11">
        <v>26.31</v>
      </c>
    </row>
    <row r="354" spans="2:9" x14ac:dyDescent="0.2">
      <c r="B354" t="s">
        <v>3</v>
      </c>
      <c r="E354" s="8">
        <v>684.36</v>
      </c>
    </row>
    <row r="355" spans="2:9" x14ac:dyDescent="0.2">
      <c r="B355" t="s">
        <v>4</v>
      </c>
      <c r="E355" s="8">
        <f>C338*C352</f>
        <v>157.85999999999999</v>
      </c>
    </row>
    <row r="356" spans="2:9" x14ac:dyDescent="0.2">
      <c r="B356" t="s">
        <v>5</v>
      </c>
      <c r="E356" s="8">
        <v>546.41</v>
      </c>
    </row>
    <row r="357" spans="2:9" x14ac:dyDescent="0.2">
      <c r="B357" t="s">
        <v>6</v>
      </c>
      <c r="E357" s="8">
        <v>305.52999999999997</v>
      </c>
    </row>
    <row r="358" spans="2:9" ht="15" x14ac:dyDescent="0.25">
      <c r="B358" s="9"/>
      <c r="E358" s="14">
        <f>SUM(E354:E357)</f>
        <v>1694.16</v>
      </c>
    </row>
    <row r="360" spans="2:9" x14ac:dyDescent="0.2">
      <c r="B360" s="15" t="s">
        <v>12</v>
      </c>
    </row>
    <row r="361" spans="2:9" x14ac:dyDescent="0.2">
      <c r="B361" t="s">
        <v>13</v>
      </c>
      <c r="E361" s="8">
        <v>92.14</v>
      </c>
    </row>
    <row r="362" spans="2:9" x14ac:dyDescent="0.2">
      <c r="B362" t="s">
        <v>14</v>
      </c>
      <c r="E362" s="8">
        <v>131.66</v>
      </c>
    </row>
    <row r="363" spans="2:9" x14ac:dyDescent="0.2">
      <c r="B363" t="s">
        <v>15</v>
      </c>
      <c r="E363" s="8">
        <v>2.16</v>
      </c>
    </row>
    <row r="364" spans="2:9" ht="13.5" thickBot="1" x14ac:dyDescent="0.25"/>
    <row r="365" spans="2:9" ht="16.5" thickTop="1" thickBot="1" x14ac:dyDescent="0.3">
      <c r="B365" s="5" t="s">
        <v>62</v>
      </c>
      <c r="E365" s="16">
        <f>12*E349+2*E358</f>
        <v>34556.039999999994</v>
      </c>
    </row>
    <row r="366" spans="2:9" ht="23.25" thickTop="1" x14ac:dyDescent="0.2">
      <c r="B366" s="17" t="s">
        <v>17</v>
      </c>
    </row>
    <row r="368" spans="2:9" x14ac:dyDescent="0.2">
      <c r="B368" s="18"/>
      <c r="C368" s="18"/>
      <c r="D368" s="18"/>
      <c r="E368" s="18"/>
      <c r="F368" s="18"/>
      <c r="G368" s="18"/>
      <c r="H368" s="18"/>
      <c r="I368" s="18"/>
    </row>
    <row r="370" spans="2:9" ht="20.25" x14ac:dyDescent="0.3">
      <c r="B370" s="1" t="s">
        <v>18</v>
      </c>
    </row>
    <row r="372" spans="2:9" x14ac:dyDescent="0.2">
      <c r="B372" s="2" t="s">
        <v>0</v>
      </c>
      <c r="C372" s="19">
        <v>5</v>
      </c>
    </row>
    <row r="373" spans="2:9" x14ac:dyDescent="0.2">
      <c r="B373" s="2"/>
      <c r="C373" s="4"/>
    </row>
    <row r="374" spans="2:9" x14ac:dyDescent="0.2">
      <c r="B374" s="5" t="s">
        <v>19</v>
      </c>
      <c r="C374" s="6">
        <v>42.65</v>
      </c>
    </row>
    <row r="375" spans="2:9" x14ac:dyDescent="0.2">
      <c r="B375" s="2"/>
    </row>
    <row r="376" spans="2:9" x14ac:dyDescent="0.2">
      <c r="B376" s="20" t="s">
        <v>2</v>
      </c>
      <c r="C376" s="13"/>
      <c r="D376" s="13"/>
      <c r="E376" s="21" t="s">
        <v>18</v>
      </c>
      <c r="F376" s="22"/>
      <c r="G376" s="13"/>
      <c r="H376" s="22"/>
      <c r="I376" s="22"/>
    </row>
    <row r="377" spans="2:9" x14ac:dyDescent="0.2">
      <c r="B377" t="s">
        <v>3</v>
      </c>
      <c r="E377" s="23">
        <v>1109.05</v>
      </c>
      <c r="F377" s="8"/>
      <c r="G377" s="24"/>
      <c r="H377" s="25"/>
      <c r="I377" s="26"/>
    </row>
    <row r="378" spans="2:9" x14ac:dyDescent="0.2">
      <c r="B378" t="s">
        <v>4</v>
      </c>
      <c r="E378" s="23">
        <f>C372*C374</f>
        <v>213.25</v>
      </c>
      <c r="F378" s="8"/>
      <c r="G378" s="24"/>
      <c r="H378" s="25"/>
      <c r="I378" s="26"/>
    </row>
    <row r="379" spans="2:9" x14ac:dyDescent="0.2">
      <c r="B379" t="s">
        <v>5</v>
      </c>
      <c r="E379" s="23">
        <v>546.41</v>
      </c>
      <c r="F379" s="8"/>
      <c r="G379" s="24"/>
      <c r="H379" s="25"/>
      <c r="I379" s="26"/>
    </row>
    <row r="380" spans="2:9" x14ac:dyDescent="0.2">
      <c r="B380" t="s">
        <v>6</v>
      </c>
      <c r="E380" s="23">
        <v>305.52999999999997</v>
      </c>
      <c r="F380" s="8"/>
      <c r="G380" s="24"/>
      <c r="H380" s="25"/>
      <c r="I380" s="26"/>
    </row>
    <row r="381" spans="2:9" x14ac:dyDescent="0.2">
      <c r="B381" t="s">
        <v>8</v>
      </c>
      <c r="E381" s="23">
        <v>21.6</v>
      </c>
      <c r="F381" s="8"/>
      <c r="G381" s="24"/>
      <c r="H381" s="25"/>
      <c r="I381" s="26"/>
    </row>
    <row r="382" spans="2:9" x14ac:dyDescent="0.2">
      <c r="B382" t="s">
        <v>9</v>
      </c>
      <c r="E382" s="23">
        <v>358.82</v>
      </c>
      <c r="F382" s="8"/>
      <c r="G382" s="24"/>
      <c r="H382" s="25"/>
      <c r="I382" s="26"/>
    </row>
    <row r="383" spans="2:9" ht="15" x14ac:dyDescent="0.25">
      <c r="B383" s="9"/>
      <c r="C383" s="9"/>
      <c r="D383" s="9"/>
      <c r="E383" s="27">
        <f>SUM(E377:E382)</f>
        <v>2554.66</v>
      </c>
      <c r="F383" s="28"/>
      <c r="G383" s="29"/>
      <c r="H383" s="30"/>
      <c r="I383" s="30"/>
    </row>
    <row r="384" spans="2:9" ht="15" x14ac:dyDescent="0.25">
      <c r="B384" s="9"/>
      <c r="C384" s="9"/>
      <c r="D384" s="9"/>
      <c r="E384" s="27"/>
      <c r="F384" s="28"/>
      <c r="G384" s="29"/>
      <c r="H384" s="30"/>
      <c r="I384" s="30"/>
    </row>
    <row r="386" spans="2:9" x14ac:dyDescent="0.2">
      <c r="B386" s="5" t="s">
        <v>20</v>
      </c>
      <c r="C386" s="6">
        <v>26.31</v>
      </c>
      <c r="D386" s="5"/>
      <c r="E386" s="5" t="s">
        <v>21</v>
      </c>
      <c r="F386" s="6">
        <v>684.36</v>
      </c>
    </row>
    <row r="388" spans="2:9" x14ac:dyDescent="0.2">
      <c r="B388" s="31" t="s">
        <v>10</v>
      </c>
      <c r="D388" s="13"/>
      <c r="E388" s="32" t="s">
        <v>57</v>
      </c>
      <c r="F388" s="22" t="s">
        <v>23</v>
      </c>
      <c r="G388" s="22"/>
      <c r="H388" s="22"/>
      <c r="I388" s="22"/>
    </row>
    <row r="389" spans="2:9" x14ac:dyDescent="0.2">
      <c r="B389" t="s">
        <v>3</v>
      </c>
      <c r="E389" s="8">
        <v>684.36</v>
      </c>
      <c r="F389" s="33">
        <v>0</v>
      </c>
      <c r="H389" s="25"/>
      <c r="I389" s="26"/>
    </row>
    <row r="390" spans="2:9" x14ac:dyDescent="0.2">
      <c r="B390" t="s">
        <v>4</v>
      </c>
      <c r="E390" s="8">
        <f>C372*C386</f>
        <v>131.54999999999998</v>
      </c>
      <c r="F390" s="33">
        <v>0</v>
      </c>
      <c r="H390" s="25"/>
      <c r="I390" s="26"/>
    </row>
    <row r="391" spans="2:9" x14ac:dyDescent="0.2">
      <c r="B391" t="s">
        <v>5</v>
      </c>
      <c r="E391" s="8">
        <v>546.41</v>
      </c>
      <c r="F391" s="33">
        <v>0</v>
      </c>
      <c r="H391" s="25"/>
      <c r="I391" s="26"/>
    </row>
    <row r="392" spans="2:9" x14ac:dyDescent="0.2">
      <c r="B392" t="s">
        <v>6</v>
      </c>
      <c r="E392" s="8">
        <v>305.52999999999997</v>
      </c>
      <c r="F392" s="33">
        <v>0</v>
      </c>
      <c r="H392" s="25"/>
      <c r="I392" s="26"/>
    </row>
    <row r="393" spans="2:9" ht="15" x14ac:dyDescent="0.25">
      <c r="B393" s="9"/>
      <c r="C393" s="9"/>
      <c r="D393" s="9"/>
      <c r="E393" s="28">
        <f>SUM(E389:E392)</f>
        <v>1667.85</v>
      </c>
      <c r="F393" s="34">
        <f>SUM(F389:F392)</f>
        <v>0</v>
      </c>
      <c r="G393" s="9"/>
      <c r="H393" s="9"/>
      <c r="I393" s="30"/>
    </row>
    <row r="395" spans="2:9" x14ac:dyDescent="0.2">
      <c r="B395" s="15" t="s">
        <v>12</v>
      </c>
      <c r="D395" s="13"/>
      <c r="E395" s="32" t="s">
        <v>18</v>
      </c>
      <c r="F395" s="22"/>
      <c r="G395" s="22"/>
      <c r="H395" s="22"/>
      <c r="I395" s="22"/>
    </row>
    <row r="396" spans="2:9" x14ac:dyDescent="0.2">
      <c r="B396" t="s">
        <v>13</v>
      </c>
      <c r="E396" s="8">
        <v>92.14</v>
      </c>
      <c r="F396" s="8"/>
      <c r="G396" s="36"/>
      <c r="H396" s="25"/>
      <c r="I396" s="26"/>
    </row>
    <row r="397" spans="2:9" x14ac:dyDescent="0.2">
      <c r="B397" t="s">
        <v>14</v>
      </c>
      <c r="E397" s="8">
        <v>131.66</v>
      </c>
      <c r="F397" s="8"/>
      <c r="G397" s="36"/>
      <c r="H397" s="25"/>
      <c r="I397" s="26"/>
    </row>
    <row r="398" spans="2:9" x14ac:dyDescent="0.2">
      <c r="B398" t="s">
        <v>15</v>
      </c>
      <c r="E398" s="8">
        <v>2.16</v>
      </c>
      <c r="F398" s="8"/>
      <c r="G398" s="36"/>
      <c r="H398" s="25"/>
      <c r="I398" s="26"/>
    </row>
    <row r="399" spans="2:9" ht="13.5" thickBot="1" x14ac:dyDescent="0.25"/>
    <row r="400" spans="2:9" ht="16.5" thickTop="1" thickBot="1" x14ac:dyDescent="0.3">
      <c r="B400" s="5" t="s">
        <v>24</v>
      </c>
      <c r="E400" s="16">
        <f>12*E383+2*E393</f>
        <v>33991.619999999995</v>
      </c>
    </row>
    <row r="401" spans="2:11" ht="23.25" thickTop="1" x14ac:dyDescent="0.2">
      <c r="B401" s="37" t="s">
        <v>17</v>
      </c>
      <c r="E401" s="38"/>
    </row>
    <row r="402" spans="2:11" x14ac:dyDescent="0.2">
      <c r="E402" s="38"/>
      <c r="F402" s="79" t="s">
        <v>25</v>
      </c>
      <c r="G402" s="13">
        <f>E405/E400</f>
        <v>0.95093349478489109</v>
      </c>
      <c r="H402" s="80" t="s">
        <v>26</v>
      </c>
    </row>
    <row r="403" spans="2:11" ht="15" x14ac:dyDescent="0.25">
      <c r="E403" s="38"/>
      <c r="F403" s="81">
        <f>E400-E405</f>
        <v>1667.8499999999985</v>
      </c>
      <c r="G403" s="13"/>
      <c r="H403" s="82">
        <f>1-G402</f>
        <v>4.9066505215108913E-2</v>
      </c>
    </row>
    <row r="404" spans="2:11" ht="13.5" thickBot="1" x14ac:dyDescent="0.25">
      <c r="E404" s="38"/>
    </row>
    <row r="405" spans="2:11" ht="16.5" thickTop="1" thickBot="1" x14ac:dyDescent="0.3">
      <c r="B405" s="11" t="s">
        <v>27</v>
      </c>
      <c r="C405" s="11"/>
      <c r="D405" s="11"/>
      <c r="E405" s="45">
        <f>12*E383+E393</f>
        <v>32323.769999999997</v>
      </c>
      <c r="K405" s="36"/>
    </row>
    <row r="406" spans="2:11" ht="23.25" thickTop="1" x14ac:dyDescent="0.2">
      <c r="B406" s="37" t="s">
        <v>17</v>
      </c>
      <c r="G406">
        <f>E405/E495</f>
        <v>0.8820347850099951</v>
      </c>
    </row>
    <row r="407" spans="2:11" x14ac:dyDescent="0.2">
      <c r="G407">
        <f>E408/C408</f>
        <v>0.88753792846589841</v>
      </c>
      <c r="K407" s="46"/>
    </row>
    <row r="408" spans="2:11" hidden="1" x14ac:dyDescent="0.2">
      <c r="C408" s="26">
        <f>E400/1568</f>
        <v>21.678329081632651</v>
      </c>
      <c r="D408" s="26">
        <f>E400/1680</f>
        <v>20.23310714285714</v>
      </c>
      <c r="E408" s="26">
        <f>E405/1680</f>
        <v>19.240339285714285</v>
      </c>
      <c r="G408">
        <f>D408/C408</f>
        <v>0.93333333333333335</v>
      </c>
      <c r="K408" s="46"/>
    </row>
    <row r="409" spans="2:11" x14ac:dyDescent="0.2">
      <c r="C409" s="26"/>
      <c r="D409" s="26"/>
      <c r="E409" s="26"/>
      <c r="K409" s="46"/>
    </row>
    <row r="410" spans="2:11" ht="13.5" thickBot="1" x14ac:dyDescent="0.25">
      <c r="C410" s="26"/>
      <c r="D410" s="26"/>
      <c r="K410" s="46"/>
    </row>
    <row r="411" spans="2:11" ht="15.75" thickTop="1" x14ac:dyDescent="0.25">
      <c r="B411" s="47" t="s">
        <v>28</v>
      </c>
      <c r="C411" s="48" t="s">
        <v>29</v>
      </c>
      <c r="D411" s="49" t="s">
        <v>30</v>
      </c>
      <c r="E411" s="50"/>
      <c r="F411" s="50"/>
      <c r="G411" s="51"/>
      <c r="H411" s="52">
        <f>1-G408</f>
        <v>6.6666666666666652E-2</v>
      </c>
      <c r="K411" s="46"/>
    </row>
    <row r="412" spans="2:11" ht="15" x14ac:dyDescent="0.25">
      <c r="B412" s="47" t="s">
        <v>31</v>
      </c>
      <c r="C412" s="53"/>
      <c r="D412" s="54"/>
      <c r="E412" s="54"/>
      <c r="F412" s="54"/>
      <c r="G412" s="54"/>
      <c r="H412" s="55"/>
      <c r="K412" s="46"/>
    </row>
    <row r="413" spans="2:11" ht="15.75" thickBot="1" x14ac:dyDescent="0.3">
      <c r="B413" s="47" t="s">
        <v>32</v>
      </c>
      <c r="C413" s="56" t="s">
        <v>33</v>
      </c>
      <c r="D413" s="57" t="s">
        <v>34</v>
      </c>
      <c r="E413" s="58"/>
      <c r="F413" s="58"/>
      <c r="G413" s="59"/>
      <c r="H413" s="60">
        <f>1-G407</f>
        <v>0.11246207153410159</v>
      </c>
      <c r="K413" s="46"/>
    </row>
    <row r="414" spans="2:11" ht="13.5" thickTop="1" x14ac:dyDescent="0.2"/>
    <row r="415" spans="2:11" ht="13.5" thickBot="1" x14ac:dyDescent="0.25"/>
    <row r="416" spans="2:11" s="65" customFormat="1" ht="21" thickTop="1" thickBot="1" x14ac:dyDescent="0.35">
      <c r="B416" s="61" t="s">
        <v>35</v>
      </c>
      <c r="C416" s="62"/>
      <c r="D416" s="62"/>
      <c r="E416" s="62"/>
      <c r="F416" s="63">
        <f>E495-E405</f>
        <v>4323.0500000000102</v>
      </c>
      <c r="G416" s="62"/>
      <c r="H416" s="64">
        <f>1-G406</f>
        <v>0.1179652149900049</v>
      </c>
    </row>
    <row r="417" spans="2:9" s="86" customFormat="1" ht="12.75" customHeight="1" thickTop="1" x14ac:dyDescent="0.3">
      <c r="B417" s="83"/>
      <c r="C417" s="83"/>
      <c r="D417" s="83"/>
      <c r="E417" s="83"/>
      <c r="F417" s="84"/>
      <c r="G417" s="83"/>
      <c r="H417" s="85"/>
    </row>
    <row r="418" spans="2:9" x14ac:dyDescent="0.2">
      <c r="B418" s="18"/>
      <c r="C418" s="18"/>
      <c r="D418" s="18"/>
      <c r="E418" s="18"/>
      <c r="F418" s="18"/>
      <c r="G418" s="18"/>
      <c r="H418" s="18"/>
      <c r="I418" s="18"/>
    </row>
    <row r="420" spans="2:9" ht="22.5" customHeight="1" x14ac:dyDescent="0.3">
      <c r="B420" s="1" t="s">
        <v>36</v>
      </c>
    </row>
    <row r="422" spans="2:9" x14ac:dyDescent="0.2">
      <c r="B422" s="2" t="s">
        <v>0</v>
      </c>
      <c r="C422" s="78">
        <v>5</v>
      </c>
    </row>
    <row r="423" spans="2:9" x14ac:dyDescent="0.2">
      <c r="B423" s="2"/>
    </row>
    <row r="424" spans="2:9" x14ac:dyDescent="0.2">
      <c r="B424" s="5" t="s">
        <v>1</v>
      </c>
      <c r="C424" s="5">
        <v>42.65</v>
      </c>
    </row>
    <row r="425" spans="2:9" x14ac:dyDescent="0.2">
      <c r="B425" s="2"/>
    </row>
    <row r="426" spans="2:9" x14ac:dyDescent="0.2">
      <c r="B426" s="7" t="s">
        <v>2</v>
      </c>
    </row>
    <row r="427" spans="2:9" x14ac:dyDescent="0.2">
      <c r="B427" t="s">
        <v>3</v>
      </c>
      <c r="E427" s="8">
        <v>1109.05</v>
      </c>
    </row>
    <row r="428" spans="2:9" x14ac:dyDescent="0.2">
      <c r="B428" t="s">
        <v>4</v>
      </c>
      <c r="E428" s="8">
        <f>C422*C424</f>
        <v>213.25</v>
      </c>
    </row>
    <row r="429" spans="2:9" x14ac:dyDescent="0.2">
      <c r="B429" t="s">
        <v>5</v>
      </c>
      <c r="E429" s="8">
        <v>546.41</v>
      </c>
    </row>
    <row r="430" spans="2:9" x14ac:dyDescent="0.2">
      <c r="B430" t="s">
        <v>6</v>
      </c>
      <c r="E430" s="8">
        <v>305.52999999999997</v>
      </c>
    </row>
    <row r="431" spans="2:9" x14ac:dyDescent="0.2">
      <c r="B431" t="s">
        <v>8</v>
      </c>
      <c r="E431" s="8">
        <v>21.6</v>
      </c>
    </row>
    <row r="432" spans="2:9" x14ac:dyDescent="0.2">
      <c r="B432" t="s">
        <v>9</v>
      </c>
      <c r="E432" s="8">
        <v>358.82</v>
      </c>
    </row>
    <row r="433" spans="2:5" ht="15" x14ac:dyDescent="0.25">
      <c r="B433" s="9"/>
      <c r="E433" s="10">
        <f>SUM(E427:E432)</f>
        <v>2554.66</v>
      </c>
    </row>
    <row r="435" spans="2:5" x14ac:dyDescent="0.2">
      <c r="B435" s="7" t="s">
        <v>10</v>
      </c>
    </row>
    <row r="436" spans="2:5" x14ac:dyDescent="0.2">
      <c r="B436" s="11" t="s">
        <v>56</v>
      </c>
      <c r="C436" s="11">
        <v>26.31</v>
      </c>
    </row>
    <row r="438" spans="2:5" x14ac:dyDescent="0.2">
      <c r="B438" t="s">
        <v>3</v>
      </c>
      <c r="E438" s="8">
        <v>684.36</v>
      </c>
    </row>
    <row r="439" spans="2:5" x14ac:dyDescent="0.2">
      <c r="B439" t="s">
        <v>4</v>
      </c>
      <c r="E439" s="8">
        <f>C422*C436</f>
        <v>131.54999999999998</v>
      </c>
    </row>
    <row r="440" spans="2:5" x14ac:dyDescent="0.2">
      <c r="B440" t="s">
        <v>5</v>
      </c>
      <c r="E440" s="8">
        <v>546.41</v>
      </c>
    </row>
    <row r="441" spans="2:5" x14ac:dyDescent="0.2">
      <c r="B441" t="s">
        <v>6</v>
      </c>
      <c r="E441" s="8">
        <v>305.52999999999997</v>
      </c>
    </row>
    <row r="442" spans="2:5" ht="15" x14ac:dyDescent="0.25">
      <c r="B442" s="9"/>
      <c r="E442" s="14">
        <f>SUM(E438:E441)</f>
        <v>1667.85</v>
      </c>
    </row>
    <row r="444" spans="2:5" x14ac:dyDescent="0.2">
      <c r="B444" s="15" t="s">
        <v>12</v>
      </c>
    </row>
    <row r="445" spans="2:5" x14ac:dyDescent="0.2">
      <c r="B445" t="s">
        <v>13</v>
      </c>
      <c r="E445" s="8">
        <v>92.14</v>
      </c>
    </row>
    <row r="446" spans="2:5" x14ac:dyDescent="0.2">
      <c r="B446" t="s">
        <v>14</v>
      </c>
      <c r="E446" s="8">
        <v>131.66</v>
      </c>
    </row>
    <row r="447" spans="2:5" x14ac:dyDescent="0.2">
      <c r="B447" t="s">
        <v>15</v>
      </c>
      <c r="E447" s="8">
        <v>2.16</v>
      </c>
    </row>
    <row r="448" spans="2:5" ht="13.5" thickBot="1" x14ac:dyDescent="0.25"/>
    <row r="449" spans="2:9" ht="16.5" thickTop="1" thickBot="1" x14ac:dyDescent="0.3">
      <c r="B449" s="5" t="s">
        <v>37</v>
      </c>
      <c r="E449" s="16">
        <f>12*E433+2*E442</f>
        <v>33991.619999999995</v>
      </c>
    </row>
    <row r="450" spans="2:9" ht="23.25" thickTop="1" x14ac:dyDescent="0.2">
      <c r="B450" s="17" t="s">
        <v>17</v>
      </c>
    </row>
    <row r="452" spans="2:9" ht="13.5" thickBot="1" x14ac:dyDescent="0.25"/>
    <row r="453" spans="2:9" ht="16.5" thickTop="1" thickBot="1" x14ac:dyDescent="0.3">
      <c r="B453" s="11" t="s">
        <v>38</v>
      </c>
      <c r="C453" s="11"/>
      <c r="E453" s="45">
        <f>E500-E449</f>
        <v>1135.6300000000047</v>
      </c>
    </row>
    <row r="454" spans="2:9" ht="48.75" customHeight="1" thickTop="1" x14ac:dyDescent="0.2">
      <c r="B454" s="37" t="s">
        <v>39</v>
      </c>
    </row>
    <row r="457" spans="2:9" x14ac:dyDescent="0.2">
      <c r="B457" s="18"/>
      <c r="C457" s="18"/>
      <c r="D457" s="18"/>
      <c r="E457" s="18"/>
      <c r="F457" s="18"/>
      <c r="G457" s="18"/>
      <c r="H457" s="18"/>
      <c r="I457" s="18"/>
    </row>
    <row r="459" spans="2:9" ht="22.5" customHeight="1" x14ac:dyDescent="0.3">
      <c r="B459" s="1" t="s">
        <v>40</v>
      </c>
    </row>
    <row r="461" spans="2:9" x14ac:dyDescent="0.2">
      <c r="B461" s="2" t="s">
        <v>0</v>
      </c>
      <c r="C461" s="19">
        <v>5</v>
      </c>
    </row>
    <row r="462" spans="2:9" x14ac:dyDescent="0.2">
      <c r="B462" s="2"/>
      <c r="C462" s="4"/>
    </row>
    <row r="463" spans="2:9" x14ac:dyDescent="0.2">
      <c r="B463" s="5" t="s">
        <v>41</v>
      </c>
      <c r="C463" s="6">
        <v>44.65</v>
      </c>
    </row>
    <row r="464" spans="2:9" x14ac:dyDescent="0.2">
      <c r="B464" s="2"/>
      <c r="C464" s="4"/>
    </row>
    <row r="465" spans="2:9" x14ac:dyDescent="0.2">
      <c r="B465" s="11" t="s">
        <v>42</v>
      </c>
      <c r="C465" s="12">
        <v>42.65</v>
      </c>
    </row>
    <row r="468" spans="2:9" s="13" customFormat="1" x14ac:dyDescent="0.2">
      <c r="E468" s="21" t="s">
        <v>43</v>
      </c>
      <c r="F468" s="22" t="s">
        <v>44</v>
      </c>
      <c r="H468" s="22" t="s">
        <v>45</v>
      </c>
      <c r="I468" s="22" t="s">
        <v>46</v>
      </c>
    </row>
    <row r="469" spans="2:9" x14ac:dyDescent="0.2">
      <c r="B469" t="s">
        <v>3</v>
      </c>
      <c r="E469" s="8">
        <v>1161.3</v>
      </c>
      <c r="F469" s="8">
        <v>1109.05</v>
      </c>
      <c r="G469" s="24">
        <f t="shared" ref="G469:G474" si="0">F469/E469</f>
        <v>0.95500731938344963</v>
      </c>
      <c r="H469" s="25">
        <f t="shared" ref="H469:H474" si="1">1-G469</f>
        <v>4.4992680616550373E-2</v>
      </c>
      <c r="I469" s="26">
        <f t="shared" ref="I469:I475" si="2">E469-F469</f>
        <v>52.25</v>
      </c>
    </row>
    <row r="470" spans="2:9" x14ac:dyDescent="0.2">
      <c r="B470" t="s">
        <v>4</v>
      </c>
      <c r="E470" s="8">
        <f>C463*C461</f>
        <v>223.25</v>
      </c>
      <c r="F470" s="8">
        <f>C461*C465</f>
        <v>213.25</v>
      </c>
      <c r="G470" s="24">
        <f t="shared" si="0"/>
        <v>0.95520716685330342</v>
      </c>
      <c r="H470" s="25">
        <f t="shared" si="1"/>
        <v>4.4792833146696576E-2</v>
      </c>
      <c r="I470" s="26">
        <f t="shared" si="2"/>
        <v>10</v>
      </c>
    </row>
    <row r="471" spans="2:9" x14ac:dyDescent="0.2">
      <c r="B471" t="s">
        <v>5</v>
      </c>
      <c r="E471" s="8">
        <v>575.16</v>
      </c>
      <c r="F471" s="8">
        <v>546.41</v>
      </c>
      <c r="G471" s="24">
        <f t="shared" si="0"/>
        <v>0.95001390917309969</v>
      </c>
      <c r="H471" s="25">
        <f t="shared" si="1"/>
        <v>4.9986090826900309E-2</v>
      </c>
      <c r="I471" s="26">
        <f t="shared" si="2"/>
        <v>28.75</v>
      </c>
    </row>
    <row r="472" spans="2:9" x14ac:dyDescent="0.2">
      <c r="B472" t="s">
        <v>6</v>
      </c>
      <c r="E472" s="8">
        <v>318.26</v>
      </c>
      <c r="F472" s="8">
        <v>305.52999999999997</v>
      </c>
      <c r="G472" s="24">
        <f t="shared" si="0"/>
        <v>0.96000125683403503</v>
      </c>
      <c r="H472" s="25">
        <f t="shared" si="1"/>
        <v>3.9998743165964967E-2</v>
      </c>
      <c r="I472" s="26">
        <f t="shared" si="2"/>
        <v>12.730000000000018</v>
      </c>
    </row>
    <row r="473" spans="2:9" x14ac:dyDescent="0.2">
      <c r="B473" t="s">
        <v>8</v>
      </c>
      <c r="E473" s="8">
        <v>22.5</v>
      </c>
      <c r="F473" s="8">
        <v>21.6</v>
      </c>
      <c r="G473" s="24">
        <f t="shared" si="0"/>
        <v>0.96000000000000008</v>
      </c>
      <c r="H473" s="25">
        <f t="shared" si="1"/>
        <v>3.9999999999999925E-2</v>
      </c>
      <c r="I473" s="26">
        <f t="shared" si="2"/>
        <v>0.89999999999999858</v>
      </c>
    </row>
    <row r="474" spans="2:9" x14ac:dyDescent="0.2">
      <c r="B474" t="s">
        <v>9</v>
      </c>
      <c r="E474" s="8">
        <v>373.77</v>
      </c>
      <c r="F474" s="8">
        <v>358.82</v>
      </c>
      <c r="G474" s="24">
        <f t="shared" si="0"/>
        <v>0.96000214035369347</v>
      </c>
      <c r="H474" s="25">
        <f t="shared" si="1"/>
        <v>3.9997859646306533E-2</v>
      </c>
      <c r="I474" s="26">
        <f t="shared" si="2"/>
        <v>14.949999999999989</v>
      </c>
    </row>
    <row r="475" spans="2:9" s="9" customFormat="1" ht="15" x14ac:dyDescent="0.25">
      <c r="E475" s="28">
        <f>SUM(E469:E474)</f>
        <v>2674.2400000000002</v>
      </c>
      <c r="F475" s="28">
        <f>SUM(F469:F474)</f>
        <v>2554.66</v>
      </c>
      <c r="G475" s="29"/>
      <c r="H475" s="30"/>
      <c r="I475" s="30">
        <f t="shared" si="2"/>
        <v>119.58000000000038</v>
      </c>
    </row>
    <row r="476" spans="2:9" x14ac:dyDescent="0.2">
      <c r="E476" s="66"/>
      <c r="F476" s="66"/>
      <c r="G476" s="67"/>
      <c r="H476" s="68"/>
    </row>
    <row r="478" spans="2:9" x14ac:dyDescent="0.2">
      <c r="B478" s="5" t="s">
        <v>47</v>
      </c>
      <c r="C478" s="6">
        <v>44.65</v>
      </c>
      <c r="D478" s="5"/>
      <c r="E478" s="5" t="s">
        <v>48</v>
      </c>
      <c r="F478" s="6">
        <v>1161.3</v>
      </c>
    </row>
    <row r="479" spans="2:9" x14ac:dyDescent="0.2">
      <c r="C479" s="4"/>
      <c r="F479" s="4"/>
    </row>
    <row r="480" spans="2:9" x14ac:dyDescent="0.2">
      <c r="B480" s="11" t="s">
        <v>49</v>
      </c>
      <c r="C480" s="12">
        <v>23.98</v>
      </c>
      <c r="D480" s="11"/>
      <c r="E480" s="11" t="s">
        <v>50</v>
      </c>
      <c r="F480" s="12">
        <v>623.62</v>
      </c>
    </row>
    <row r="482" spans="2:9" s="13" customFormat="1" x14ac:dyDescent="0.2">
      <c r="E482" s="32" t="s">
        <v>51</v>
      </c>
      <c r="F482" s="22" t="s">
        <v>52</v>
      </c>
      <c r="G482" s="22"/>
      <c r="H482" s="22" t="s">
        <v>45</v>
      </c>
      <c r="I482" s="22" t="s">
        <v>46</v>
      </c>
    </row>
    <row r="483" spans="2:9" x14ac:dyDescent="0.2">
      <c r="B483" t="s">
        <v>3</v>
      </c>
      <c r="E483" s="8">
        <v>1161.3</v>
      </c>
      <c r="F483" s="8">
        <v>623.62</v>
      </c>
      <c r="G483">
        <f>F483/E483</f>
        <v>0.53700163609747698</v>
      </c>
      <c r="H483" s="25">
        <f>1-G483</f>
        <v>0.46299836390252302</v>
      </c>
      <c r="I483" s="26">
        <f>E483-F483</f>
        <v>537.67999999999995</v>
      </c>
    </row>
    <row r="484" spans="2:9" x14ac:dyDescent="0.2">
      <c r="B484" t="s">
        <v>4</v>
      </c>
      <c r="E484" s="8">
        <f>C461*C478</f>
        <v>223.25</v>
      </c>
      <c r="F484" s="8">
        <f>C461*C480</f>
        <v>119.9</v>
      </c>
      <c r="G484">
        <f>F484/E484</f>
        <v>0.53706606942889146</v>
      </c>
      <c r="H484" s="25">
        <f>1-G484</f>
        <v>0.46293393057110854</v>
      </c>
      <c r="I484" s="26">
        <f>E484-F484</f>
        <v>103.35</v>
      </c>
    </row>
    <row r="485" spans="2:9" x14ac:dyDescent="0.2">
      <c r="B485" t="s">
        <v>5</v>
      </c>
      <c r="E485" s="8">
        <v>575.16</v>
      </c>
      <c r="F485" s="8">
        <v>546.41</v>
      </c>
      <c r="G485">
        <f>F485/E485</f>
        <v>0.95001390917309969</v>
      </c>
      <c r="H485" s="25">
        <f>1-G485</f>
        <v>4.9986090826900309E-2</v>
      </c>
      <c r="I485" s="26">
        <f>E485-F485</f>
        <v>28.75</v>
      </c>
    </row>
    <row r="486" spans="2:9" x14ac:dyDescent="0.2">
      <c r="B486" t="s">
        <v>6</v>
      </c>
      <c r="E486" s="8">
        <v>318.26</v>
      </c>
      <c r="F486" s="8">
        <v>305.52999999999997</v>
      </c>
      <c r="G486">
        <f>F486/E486</f>
        <v>0.96000125683403503</v>
      </c>
      <c r="H486" s="25">
        <f>1-G486</f>
        <v>3.9998743165964967E-2</v>
      </c>
      <c r="I486" s="26">
        <f>E486-F486</f>
        <v>12.730000000000018</v>
      </c>
    </row>
    <row r="487" spans="2:9" s="9" customFormat="1" ht="15" x14ac:dyDescent="0.25">
      <c r="E487" s="28">
        <f>SUM(E483:E486)</f>
        <v>2277.9700000000003</v>
      </c>
      <c r="F487" s="28">
        <f>SUM(F483:F486)</f>
        <v>1595.4599999999998</v>
      </c>
      <c r="I487" s="30">
        <f>E487-F487</f>
        <v>682.51000000000045</v>
      </c>
    </row>
    <row r="489" spans="2:9" s="13" customFormat="1" x14ac:dyDescent="0.2">
      <c r="B489" s="15" t="s">
        <v>12</v>
      </c>
      <c r="E489" s="32" t="s">
        <v>43</v>
      </c>
      <c r="F489" s="22" t="s">
        <v>53</v>
      </c>
      <c r="G489" s="22"/>
      <c r="H489" s="22" t="s">
        <v>45</v>
      </c>
      <c r="I489" s="22" t="s">
        <v>46</v>
      </c>
    </row>
    <row r="490" spans="2:9" x14ac:dyDescent="0.2">
      <c r="B490" t="s">
        <v>13</v>
      </c>
      <c r="E490" s="8">
        <v>95.97</v>
      </c>
      <c r="F490" s="8">
        <v>92.14</v>
      </c>
      <c r="G490" s="36">
        <f>F490/E490</f>
        <v>0.96009169532145466</v>
      </c>
      <c r="H490" s="25">
        <f>1-G490</f>
        <v>3.9908304678545337E-2</v>
      </c>
      <c r="I490" s="26">
        <f>E490-F490</f>
        <v>3.8299999999999983</v>
      </c>
    </row>
    <row r="491" spans="2:9" x14ac:dyDescent="0.2">
      <c r="B491" t="s">
        <v>14</v>
      </c>
      <c r="E491" s="8">
        <v>137.13999999999999</v>
      </c>
      <c r="F491" s="8">
        <v>131.66</v>
      </c>
      <c r="G491" s="36">
        <f>F491/E491</f>
        <v>0.96004083418404562</v>
      </c>
      <c r="H491" s="25">
        <f>1-G491</f>
        <v>3.9959165815954378E-2</v>
      </c>
      <c r="I491" s="26">
        <f>E491-F491</f>
        <v>5.4799999999999898</v>
      </c>
    </row>
    <row r="492" spans="2:9" x14ac:dyDescent="0.2">
      <c r="B492" t="s">
        <v>15</v>
      </c>
      <c r="E492" s="8">
        <v>2.2599999999999998</v>
      </c>
      <c r="F492" s="8">
        <v>2.16</v>
      </c>
      <c r="G492" s="36">
        <f>F492/E492</f>
        <v>0.95575221238938068</v>
      </c>
      <c r="H492" s="25">
        <f>1-G492</f>
        <v>4.4247787610619316E-2</v>
      </c>
      <c r="I492" s="26">
        <f>E492-F492</f>
        <v>9.9999999999999645E-2</v>
      </c>
    </row>
    <row r="494" spans="2:9" ht="13.5" thickBot="1" x14ac:dyDescent="0.25">
      <c r="B494" s="76"/>
    </row>
    <row r="495" spans="2:9" ht="16.5" thickTop="1" thickBot="1" x14ac:dyDescent="0.3">
      <c r="B495" s="5" t="s">
        <v>54</v>
      </c>
      <c r="E495" s="87">
        <f>12*E475+2*E487</f>
        <v>36646.820000000007</v>
      </c>
    </row>
    <row r="496" spans="2:9" ht="24" thickTop="1" thickBot="1" x14ac:dyDescent="0.25">
      <c r="B496" s="37" t="s">
        <v>17</v>
      </c>
    </row>
    <row r="497" spans="2:8" ht="13.5" thickTop="1" x14ac:dyDescent="0.2">
      <c r="F497" s="39" t="s">
        <v>25</v>
      </c>
      <c r="G497" s="88">
        <f>E500/E495</f>
        <v>0.95853473780262499</v>
      </c>
      <c r="H497" s="77" t="s">
        <v>26</v>
      </c>
    </row>
    <row r="498" spans="2:8" ht="15.75" thickBot="1" x14ac:dyDescent="0.3">
      <c r="F498" s="71">
        <f>E495-E500</f>
        <v>1519.570000000007</v>
      </c>
      <c r="G498" s="89"/>
      <c r="H498" s="73">
        <f>1-G497</f>
        <v>4.1465262197375008E-2</v>
      </c>
    </row>
    <row r="499" spans="2:8" ht="14.25" thickTop="1" thickBot="1" x14ac:dyDescent="0.25"/>
    <row r="500" spans="2:8" ht="16.5" thickTop="1" thickBot="1" x14ac:dyDescent="0.3">
      <c r="B500" s="11" t="s">
        <v>55</v>
      </c>
      <c r="E500" s="90">
        <f>5*E475+7*F475+E487+F487</f>
        <v>35127.25</v>
      </c>
    </row>
    <row r="501" spans="2:8" ht="23.25" thickTop="1" x14ac:dyDescent="0.2">
      <c r="B501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17" max="16383" man="1"/>
    <brk id="4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51"/>
  </sheetPr>
  <dimension ref="A1:K529"/>
  <sheetViews>
    <sheetView topLeftCell="A16" zoomScaleNormal="100" workbookViewId="0">
      <selection activeCell="B38" sqref="B38"/>
    </sheetView>
  </sheetViews>
  <sheetFormatPr baseColWidth="10" defaultRowHeight="12.75" x14ac:dyDescent="0.2"/>
  <cols>
    <col min="2" max="2" width="40.140625" customWidth="1"/>
    <col min="3" max="3" width="14.5703125" customWidth="1"/>
    <col min="4" max="4" width="7.7109375" bestFit="1" customWidth="1"/>
    <col min="5" max="5" width="29.42578125" bestFit="1" customWidth="1"/>
    <col min="6" max="6" width="23.85546875" bestFit="1" customWidth="1"/>
    <col min="7" max="7" width="13.140625" hidden="1" customWidth="1"/>
    <col min="8" max="8" width="14.140625" bestFit="1" customWidth="1"/>
  </cols>
  <sheetData>
    <row r="1" spans="1:6" ht="20.25" x14ac:dyDescent="0.3">
      <c r="B1" s="1" t="s">
        <v>83</v>
      </c>
    </row>
    <row r="2" spans="1:6" x14ac:dyDescent="0.2">
      <c r="A2" s="116"/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49.59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187.06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677.15</v>
      </c>
      <c r="F14" s="8"/>
    </row>
    <row r="15" spans="1:6" x14ac:dyDescent="0.2">
      <c r="B15" t="s">
        <v>6</v>
      </c>
      <c r="E15" s="8">
        <v>393.35</v>
      </c>
      <c r="F15" s="8"/>
    </row>
    <row r="16" spans="1:6" x14ac:dyDescent="0.2">
      <c r="B16" t="s">
        <v>7</v>
      </c>
      <c r="E16" s="8">
        <v>326.11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3126.86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30.61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677.15</v>
      </c>
      <c r="F27" s="8"/>
    </row>
    <row r="28" spans="2:6" x14ac:dyDescent="0.2">
      <c r="B28" t="s">
        <v>6</v>
      </c>
      <c r="E28" s="8">
        <v>393.35</v>
      </c>
      <c r="F28" s="8"/>
    </row>
    <row r="29" spans="2:6" x14ac:dyDescent="0.2">
      <c r="B29" t="s">
        <v>7</v>
      </c>
      <c r="E29" s="8">
        <v>326.11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2191.61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107.07</v>
      </c>
      <c r="F34" s="8"/>
    </row>
    <row r="35" spans="1:9" x14ac:dyDescent="0.2">
      <c r="B35" t="s">
        <v>14</v>
      </c>
      <c r="E35" s="8">
        <v>152.97</v>
      </c>
      <c r="F35" s="8"/>
    </row>
    <row r="36" spans="1:9" x14ac:dyDescent="0.2">
      <c r="B36" t="s">
        <v>15</v>
      </c>
      <c r="E36" s="8">
        <v>2.38</v>
      </c>
      <c r="F36" s="8"/>
    </row>
    <row r="37" spans="1:9" ht="13.5" thickBot="1" x14ac:dyDescent="0.25"/>
    <row r="38" spans="1:9" ht="16.5" thickTop="1" thickBot="1" x14ac:dyDescent="0.3">
      <c r="B38" s="5" t="s">
        <v>84</v>
      </c>
      <c r="E38" s="16">
        <f>12*E20+2*E31</f>
        <v>41905.54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5" spans="1:9" ht="20.25" x14ac:dyDescent="0.3">
      <c r="B45" s="1" t="s">
        <v>81</v>
      </c>
    </row>
    <row r="46" spans="1:9" x14ac:dyDescent="0.2">
      <c r="A46" s="116"/>
    </row>
    <row r="47" spans="1:9" x14ac:dyDescent="0.2">
      <c r="B47" s="2" t="s">
        <v>0</v>
      </c>
      <c r="C47" s="120">
        <v>0</v>
      </c>
    </row>
    <row r="48" spans="1:9" x14ac:dyDescent="0.2">
      <c r="B48" s="2"/>
      <c r="C48" s="119"/>
    </row>
    <row r="49" spans="2:6" x14ac:dyDescent="0.2">
      <c r="B49" s="2" t="s">
        <v>79</v>
      </c>
      <c r="C49" s="121">
        <v>0</v>
      </c>
    </row>
    <row r="50" spans="2:6" x14ac:dyDescent="0.2">
      <c r="B50" s="2"/>
      <c r="C50" s="4"/>
    </row>
    <row r="51" spans="2:6" x14ac:dyDescent="0.2">
      <c r="B51" s="5" t="s">
        <v>1</v>
      </c>
      <c r="C51" s="32">
        <v>48.38</v>
      </c>
      <c r="D51" s="101"/>
    </row>
    <row r="52" spans="2:6" x14ac:dyDescent="0.2">
      <c r="B52" s="2"/>
    </row>
    <row r="53" spans="2:6" x14ac:dyDescent="0.2">
      <c r="B53" s="5" t="s">
        <v>80</v>
      </c>
      <c r="C53" s="32">
        <v>182.5</v>
      </c>
      <c r="E53" s="8"/>
    </row>
    <row r="54" spans="2:6" x14ac:dyDescent="0.2">
      <c r="B54" s="2"/>
    </row>
    <row r="55" spans="2:6" x14ac:dyDescent="0.2">
      <c r="B55" s="7" t="s">
        <v>2</v>
      </c>
    </row>
    <row r="56" spans="2:6" x14ac:dyDescent="0.2">
      <c r="B56" t="s">
        <v>3</v>
      </c>
      <c r="E56" s="8">
        <v>1256.8900000000001</v>
      </c>
      <c r="F56" s="8"/>
    </row>
    <row r="57" spans="2:6" x14ac:dyDescent="0.2">
      <c r="B57" t="s">
        <v>4</v>
      </c>
      <c r="E57" s="8">
        <f>C47*C51</f>
        <v>0</v>
      </c>
      <c r="F57" s="8"/>
    </row>
    <row r="58" spans="2:6" x14ac:dyDescent="0.2">
      <c r="B58" t="s">
        <v>5</v>
      </c>
      <c r="E58" s="8">
        <v>660.63</v>
      </c>
      <c r="F58" s="8"/>
    </row>
    <row r="59" spans="2:6" x14ac:dyDescent="0.2">
      <c r="B59" t="s">
        <v>6</v>
      </c>
      <c r="E59" s="8">
        <v>383.76</v>
      </c>
      <c r="F59" s="8"/>
    </row>
    <row r="60" spans="2:6" x14ac:dyDescent="0.2">
      <c r="B60" t="s">
        <v>7</v>
      </c>
      <c r="E60" s="8">
        <v>318.16000000000003</v>
      </c>
      <c r="F60" s="8"/>
    </row>
    <row r="61" spans="2:6" x14ac:dyDescent="0.2">
      <c r="B61" t="s">
        <v>8</v>
      </c>
      <c r="E61" s="8">
        <v>24.5</v>
      </c>
      <c r="F61" s="8"/>
    </row>
    <row r="62" spans="2:6" x14ac:dyDescent="0.2">
      <c r="B62" t="s">
        <v>9</v>
      </c>
      <c r="E62" s="8">
        <v>406.66</v>
      </c>
      <c r="F62" s="8"/>
    </row>
    <row r="63" spans="2:6" x14ac:dyDescent="0.2">
      <c r="B63" t="s">
        <v>78</v>
      </c>
      <c r="E63" s="8">
        <f>C49*C53</f>
        <v>0</v>
      </c>
      <c r="F63" s="8"/>
    </row>
    <row r="64" spans="2:6" ht="15" x14ac:dyDescent="0.25">
      <c r="B64" s="9"/>
      <c r="E64" s="10">
        <f>SUM(E56:E63)</f>
        <v>3050.5999999999995</v>
      </c>
      <c r="F64" s="10"/>
    </row>
    <row r="66" spans="2:6" x14ac:dyDescent="0.2">
      <c r="B66" s="7" t="s">
        <v>10</v>
      </c>
    </row>
    <row r="67" spans="2:6" x14ac:dyDescent="0.2">
      <c r="B67" s="11" t="s">
        <v>11</v>
      </c>
      <c r="C67" s="12">
        <v>29.86</v>
      </c>
      <c r="D67" s="103"/>
    </row>
    <row r="68" spans="2:6" x14ac:dyDescent="0.2">
      <c r="B68" s="13"/>
    </row>
    <row r="69" spans="2:6" x14ac:dyDescent="0.2">
      <c r="B69" t="s">
        <v>3</v>
      </c>
      <c r="E69" s="8">
        <v>775.61</v>
      </c>
      <c r="F69" s="8"/>
    </row>
    <row r="70" spans="2:6" x14ac:dyDescent="0.2">
      <c r="B70" t="s">
        <v>4</v>
      </c>
      <c r="E70" s="8">
        <f>C47*C67</f>
        <v>0</v>
      </c>
      <c r="F70" s="8"/>
    </row>
    <row r="71" spans="2:6" x14ac:dyDescent="0.2">
      <c r="B71" t="s">
        <v>5</v>
      </c>
      <c r="E71" s="8">
        <v>660.63</v>
      </c>
      <c r="F71" s="8"/>
    </row>
    <row r="72" spans="2:6" x14ac:dyDescent="0.2">
      <c r="B72" t="s">
        <v>6</v>
      </c>
      <c r="E72" s="8">
        <v>383.76</v>
      </c>
      <c r="F72" s="8"/>
    </row>
    <row r="73" spans="2:6" x14ac:dyDescent="0.2">
      <c r="B73" t="s">
        <v>7</v>
      </c>
      <c r="E73" s="8">
        <v>318.16000000000003</v>
      </c>
      <c r="F73" s="8"/>
    </row>
    <row r="74" spans="2:6" x14ac:dyDescent="0.2">
      <c r="B74" t="s">
        <v>77</v>
      </c>
      <c r="E74" s="8">
        <f>C49*C53</f>
        <v>0</v>
      </c>
      <c r="F74" s="8"/>
    </row>
    <row r="75" spans="2:6" ht="15" x14ac:dyDescent="0.25">
      <c r="B75" s="9"/>
      <c r="E75" s="14">
        <f>SUM(E69:E74)</f>
        <v>2138.16</v>
      </c>
      <c r="F75" s="14"/>
    </row>
    <row r="77" spans="2:6" x14ac:dyDescent="0.2">
      <c r="B77" s="15" t="s">
        <v>12</v>
      </c>
    </row>
    <row r="78" spans="2:6" x14ac:dyDescent="0.2">
      <c r="B78" t="s">
        <v>13</v>
      </c>
      <c r="E78" s="8">
        <v>104.46</v>
      </c>
      <c r="F78" s="8"/>
    </row>
    <row r="79" spans="2:6" x14ac:dyDescent="0.2">
      <c r="B79" t="s">
        <v>14</v>
      </c>
      <c r="E79" s="8">
        <v>149.24</v>
      </c>
      <c r="F79" s="8"/>
    </row>
    <row r="80" spans="2:6" x14ac:dyDescent="0.2">
      <c r="B80" t="s">
        <v>15</v>
      </c>
      <c r="E80" s="8">
        <v>2.3199999999999998</v>
      </c>
      <c r="F80" s="8"/>
    </row>
    <row r="81" spans="1:9" ht="13.5" thickBot="1" x14ac:dyDescent="0.25"/>
    <row r="82" spans="1:9" ht="16.5" thickTop="1" thickBot="1" x14ac:dyDescent="0.3">
      <c r="B82" s="5" t="s">
        <v>82</v>
      </c>
      <c r="E82" s="16">
        <f>12*E64+2*E75</f>
        <v>40883.519999999997</v>
      </c>
      <c r="F82" s="117"/>
    </row>
    <row r="83" spans="1:9" ht="23.25" thickTop="1" x14ac:dyDescent="0.2">
      <c r="B83" s="17" t="s">
        <v>17</v>
      </c>
    </row>
    <row r="85" spans="1:9" x14ac:dyDescent="0.2">
      <c r="B85" s="18"/>
      <c r="C85" s="18"/>
      <c r="D85" s="18"/>
      <c r="E85" s="18"/>
      <c r="F85" s="18"/>
      <c r="G85" s="18"/>
      <c r="H85" s="18"/>
      <c r="I85" s="18"/>
    </row>
    <row r="89" spans="1:9" ht="22.5" customHeight="1" x14ac:dyDescent="0.3">
      <c r="B89" s="1" t="s">
        <v>75</v>
      </c>
    </row>
    <row r="90" spans="1:9" x14ac:dyDescent="0.2">
      <c r="A90" s="116"/>
    </row>
    <row r="91" spans="1:9" x14ac:dyDescent="0.2">
      <c r="B91" s="2" t="s">
        <v>0</v>
      </c>
      <c r="C91" s="120">
        <v>0</v>
      </c>
    </row>
    <row r="92" spans="1:9" x14ac:dyDescent="0.2">
      <c r="B92" s="2"/>
      <c r="C92" s="119"/>
    </row>
    <row r="93" spans="1:9" x14ac:dyDescent="0.2">
      <c r="B93" s="2" t="s">
        <v>79</v>
      </c>
      <c r="C93" s="121">
        <v>0</v>
      </c>
    </row>
    <row r="94" spans="1:9" x14ac:dyDescent="0.2">
      <c r="B94" s="2"/>
      <c r="C94" s="4"/>
    </row>
    <row r="95" spans="1:9" x14ac:dyDescent="0.2">
      <c r="B95" s="5" t="s">
        <v>1</v>
      </c>
      <c r="C95" s="32">
        <v>47.67</v>
      </c>
      <c r="D95" s="101"/>
    </row>
    <row r="96" spans="1:9" x14ac:dyDescent="0.2">
      <c r="B96" s="2"/>
    </row>
    <row r="97" spans="2:6" x14ac:dyDescent="0.2">
      <c r="B97" s="5" t="s">
        <v>80</v>
      </c>
      <c r="C97" s="32">
        <v>179.86</v>
      </c>
      <c r="E97" s="8"/>
    </row>
    <row r="98" spans="2:6" x14ac:dyDescent="0.2">
      <c r="B98" s="2"/>
    </row>
    <row r="99" spans="2:6" x14ac:dyDescent="0.2">
      <c r="B99" s="7" t="s">
        <v>2</v>
      </c>
    </row>
    <row r="100" spans="2:6" x14ac:dyDescent="0.2">
      <c r="B100" t="s">
        <v>3</v>
      </c>
      <c r="E100" s="8">
        <v>1238.68</v>
      </c>
      <c r="F100" s="8"/>
    </row>
    <row r="101" spans="2:6" x14ac:dyDescent="0.2">
      <c r="B101" t="s">
        <v>4</v>
      </c>
      <c r="E101" s="8">
        <f>C91*C95</f>
        <v>0</v>
      </c>
      <c r="F101" s="8"/>
    </row>
    <row r="102" spans="2:6" x14ac:dyDescent="0.2">
      <c r="B102" t="s">
        <v>5</v>
      </c>
      <c r="E102" s="8">
        <v>651.05999999999995</v>
      </c>
      <c r="F102" s="8"/>
    </row>
    <row r="103" spans="2:6" x14ac:dyDescent="0.2">
      <c r="B103" t="s">
        <v>6</v>
      </c>
      <c r="E103" s="8">
        <v>367.34</v>
      </c>
      <c r="F103" s="8"/>
    </row>
    <row r="104" spans="2:6" x14ac:dyDescent="0.2">
      <c r="B104" t="s">
        <v>7</v>
      </c>
      <c r="E104" s="8">
        <v>313.55</v>
      </c>
      <c r="F104" s="8"/>
    </row>
    <row r="105" spans="2:6" x14ac:dyDescent="0.2">
      <c r="B105" t="s">
        <v>8</v>
      </c>
      <c r="E105" s="8">
        <v>24.14</v>
      </c>
      <c r="F105" s="8"/>
    </row>
    <row r="106" spans="2:6" x14ac:dyDescent="0.2">
      <c r="B106" t="s">
        <v>9</v>
      </c>
      <c r="E106" s="8">
        <v>400.77</v>
      </c>
      <c r="F106" s="8"/>
    </row>
    <row r="107" spans="2:6" x14ac:dyDescent="0.2">
      <c r="B107" t="s">
        <v>78</v>
      </c>
      <c r="E107" s="8">
        <f>C93*C97</f>
        <v>0</v>
      </c>
      <c r="F107" s="8"/>
    </row>
    <row r="108" spans="2:6" ht="15" x14ac:dyDescent="0.25">
      <c r="B108" s="9"/>
      <c r="E108" s="10">
        <f>SUM(E100:E107)</f>
        <v>2995.54</v>
      </c>
      <c r="F108" s="10"/>
    </row>
    <row r="110" spans="2:6" x14ac:dyDescent="0.2">
      <c r="B110" s="7" t="s">
        <v>10</v>
      </c>
    </row>
    <row r="111" spans="2:6" x14ac:dyDescent="0.2">
      <c r="B111" s="11" t="s">
        <v>11</v>
      </c>
      <c r="C111" s="12">
        <v>29.43</v>
      </c>
      <c r="D111" s="103"/>
    </row>
    <row r="112" spans="2:6" x14ac:dyDescent="0.2">
      <c r="B112" s="13"/>
    </row>
    <row r="113" spans="2:6" x14ac:dyDescent="0.2">
      <c r="B113" t="s">
        <v>3</v>
      </c>
      <c r="E113" s="8">
        <v>764.37</v>
      </c>
      <c r="F113" s="8"/>
    </row>
    <row r="114" spans="2:6" x14ac:dyDescent="0.2">
      <c r="B114" t="s">
        <v>4</v>
      </c>
      <c r="E114" s="8">
        <f>C91*C111</f>
        <v>0</v>
      </c>
      <c r="F114" s="8"/>
    </row>
    <row r="115" spans="2:6" x14ac:dyDescent="0.2">
      <c r="B115" t="s">
        <v>5</v>
      </c>
      <c r="E115" s="8">
        <v>651.05999999999995</v>
      </c>
      <c r="F115" s="8"/>
    </row>
    <row r="116" spans="2:6" x14ac:dyDescent="0.2">
      <c r="B116" t="s">
        <v>6</v>
      </c>
      <c r="E116" s="8">
        <v>367.34</v>
      </c>
      <c r="F116" s="8"/>
    </row>
    <row r="117" spans="2:6" x14ac:dyDescent="0.2">
      <c r="B117" t="s">
        <v>7</v>
      </c>
      <c r="E117" s="8">
        <v>313.55</v>
      </c>
      <c r="F117" s="8"/>
    </row>
    <row r="118" spans="2:6" x14ac:dyDescent="0.2">
      <c r="B118" t="s">
        <v>78</v>
      </c>
      <c r="E118" s="8">
        <f>C93*C97</f>
        <v>0</v>
      </c>
      <c r="F118" s="8"/>
    </row>
    <row r="119" spans="2:6" ht="15" x14ac:dyDescent="0.25">
      <c r="B119" s="9"/>
      <c r="E119" s="14">
        <f>SUM(E113:E118)</f>
        <v>2096.3199999999997</v>
      </c>
      <c r="F119" s="14"/>
    </row>
    <row r="121" spans="2:6" x14ac:dyDescent="0.2">
      <c r="B121" s="15" t="s">
        <v>12</v>
      </c>
    </row>
    <row r="122" spans="2:6" x14ac:dyDescent="0.2">
      <c r="B122" t="s">
        <v>13</v>
      </c>
      <c r="E122" s="8">
        <v>102.95</v>
      </c>
      <c r="F122" s="8"/>
    </row>
    <row r="123" spans="2:6" x14ac:dyDescent="0.2">
      <c r="B123" t="s">
        <v>14</v>
      </c>
      <c r="E123" s="8">
        <v>147.07</v>
      </c>
      <c r="F123" s="8"/>
    </row>
    <row r="124" spans="2:6" x14ac:dyDescent="0.2">
      <c r="B124" t="s">
        <v>15</v>
      </c>
      <c r="E124" s="8">
        <v>2.2799999999999998</v>
      </c>
      <c r="F124" s="8"/>
    </row>
    <row r="125" spans="2:6" ht="13.5" thickBot="1" x14ac:dyDescent="0.25"/>
    <row r="126" spans="2:6" ht="16.5" thickTop="1" thickBot="1" x14ac:dyDescent="0.3">
      <c r="B126" s="5" t="s">
        <v>76</v>
      </c>
      <c r="E126" s="16">
        <f>12*E108+2*E119</f>
        <v>40139.119999999995</v>
      </c>
      <c r="F126" s="117"/>
    </row>
    <row r="127" spans="2:6" ht="23.25" thickTop="1" x14ac:dyDescent="0.2">
      <c r="B127" s="17" t="s">
        <v>17</v>
      </c>
    </row>
    <row r="129" spans="1:9" x14ac:dyDescent="0.2">
      <c r="B129" s="18"/>
      <c r="C129" s="18"/>
      <c r="D129" s="18"/>
      <c r="E129" s="18"/>
      <c r="F129" s="18"/>
      <c r="G129" s="18"/>
      <c r="H129" s="18"/>
      <c r="I129" s="18"/>
    </row>
    <row r="135" spans="1:9" ht="22.5" customHeight="1" x14ac:dyDescent="0.3">
      <c r="B135" s="1" t="s">
        <v>73</v>
      </c>
    </row>
    <row r="136" spans="1:9" x14ac:dyDescent="0.2">
      <c r="A136" s="116"/>
    </row>
    <row r="137" spans="1:9" x14ac:dyDescent="0.2">
      <c r="B137" s="2" t="s">
        <v>0</v>
      </c>
      <c r="C137" s="3">
        <v>0</v>
      </c>
    </row>
    <row r="138" spans="1:9" x14ac:dyDescent="0.2">
      <c r="B138" s="2"/>
      <c r="C138" s="4"/>
    </row>
    <row r="139" spans="1:9" x14ac:dyDescent="0.2">
      <c r="B139" s="5" t="s">
        <v>1</v>
      </c>
      <c r="C139" s="6">
        <v>46.74</v>
      </c>
      <c r="D139" s="101"/>
    </row>
    <row r="140" spans="1:9" x14ac:dyDescent="0.2">
      <c r="B140" s="2"/>
    </row>
    <row r="141" spans="1:9" x14ac:dyDescent="0.2">
      <c r="B141" s="7" t="s">
        <v>2</v>
      </c>
    </row>
    <row r="142" spans="1:9" x14ac:dyDescent="0.2">
      <c r="B142" t="s">
        <v>3</v>
      </c>
      <c r="E142" s="8">
        <v>1214.3900000000001</v>
      </c>
      <c r="F142" s="8"/>
    </row>
    <row r="143" spans="1:9" x14ac:dyDescent="0.2">
      <c r="B143" t="s">
        <v>4</v>
      </c>
      <c r="E143" s="8">
        <f>C137*C139</f>
        <v>0</v>
      </c>
      <c r="F143" s="8"/>
    </row>
    <row r="144" spans="1:9" x14ac:dyDescent="0.2">
      <c r="B144" t="s">
        <v>5</v>
      </c>
      <c r="E144" s="8">
        <v>638.29</v>
      </c>
      <c r="F144" s="8"/>
    </row>
    <row r="145" spans="2:6" x14ac:dyDescent="0.2">
      <c r="B145" t="s">
        <v>6</v>
      </c>
      <c r="E145" s="8">
        <v>360.14</v>
      </c>
      <c r="F145" s="8"/>
    </row>
    <row r="146" spans="2:6" x14ac:dyDescent="0.2">
      <c r="B146" t="s">
        <v>7</v>
      </c>
      <c r="E146" s="8">
        <v>307.39999999999998</v>
      </c>
      <c r="F146" s="8"/>
    </row>
    <row r="147" spans="2:6" x14ac:dyDescent="0.2">
      <c r="B147" t="s">
        <v>8</v>
      </c>
      <c r="E147" s="8">
        <v>23.67</v>
      </c>
      <c r="F147" s="8"/>
    </row>
    <row r="148" spans="2:6" x14ac:dyDescent="0.2">
      <c r="B148" t="s">
        <v>9</v>
      </c>
      <c r="E148" s="8">
        <v>392.91</v>
      </c>
      <c r="F148" s="8"/>
    </row>
    <row r="149" spans="2:6" ht="15" x14ac:dyDescent="0.25">
      <c r="B149" s="9"/>
      <c r="E149" s="10">
        <f>SUM(E142:E148)</f>
        <v>2936.8</v>
      </c>
      <c r="F149" s="10"/>
    </row>
    <row r="151" spans="2:6" x14ac:dyDescent="0.2">
      <c r="B151" s="7" t="s">
        <v>10</v>
      </c>
    </row>
    <row r="152" spans="2:6" x14ac:dyDescent="0.2">
      <c r="B152" s="11" t="s">
        <v>11</v>
      </c>
      <c r="C152" s="12">
        <v>28.85</v>
      </c>
      <c r="D152" s="103"/>
    </row>
    <row r="153" spans="2:6" x14ac:dyDescent="0.2">
      <c r="B153" s="13"/>
    </row>
    <row r="154" spans="2:6" x14ac:dyDescent="0.2">
      <c r="B154" t="s">
        <v>3</v>
      </c>
      <c r="E154" s="8">
        <v>749.38</v>
      </c>
      <c r="F154" s="8"/>
    </row>
    <row r="155" spans="2:6" x14ac:dyDescent="0.2">
      <c r="B155" t="s">
        <v>4</v>
      </c>
      <c r="E155" s="8">
        <f>C137*C152</f>
        <v>0</v>
      </c>
      <c r="F155" s="8"/>
    </row>
    <row r="156" spans="2:6" x14ac:dyDescent="0.2">
      <c r="B156" t="s">
        <v>5</v>
      </c>
      <c r="E156" s="8">
        <v>638.29</v>
      </c>
      <c r="F156" s="8"/>
    </row>
    <row r="157" spans="2:6" x14ac:dyDescent="0.2">
      <c r="B157" t="s">
        <v>6</v>
      </c>
      <c r="E157" s="8">
        <v>360.14</v>
      </c>
      <c r="F157" s="8"/>
    </row>
    <row r="158" spans="2:6" x14ac:dyDescent="0.2">
      <c r="B158" t="s">
        <v>7</v>
      </c>
      <c r="E158" s="8">
        <v>307.39999999999998</v>
      </c>
      <c r="F158" s="8"/>
    </row>
    <row r="159" spans="2:6" ht="15" x14ac:dyDescent="0.25">
      <c r="B159" s="9"/>
      <c r="E159" s="14">
        <f>SUM(E154:E158)</f>
        <v>2055.21</v>
      </c>
      <c r="F159" s="14"/>
    </row>
    <row r="161" spans="1:9" x14ac:dyDescent="0.2">
      <c r="B161" s="15" t="s">
        <v>12</v>
      </c>
    </row>
    <row r="162" spans="1:9" x14ac:dyDescent="0.2">
      <c r="B162" t="s">
        <v>13</v>
      </c>
      <c r="E162" s="8">
        <v>100.93</v>
      </c>
      <c r="F162" s="8"/>
    </row>
    <row r="163" spans="1:9" x14ac:dyDescent="0.2">
      <c r="B163" t="s">
        <v>14</v>
      </c>
      <c r="E163" s="8">
        <v>144.19</v>
      </c>
      <c r="F163" s="8"/>
    </row>
    <row r="164" spans="1:9" x14ac:dyDescent="0.2">
      <c r="B164" t="s">
        <v>15</v>
      </c>
      <c r="E164" s="8">
        <v>2.2400000000000002</v>
      </c>
      <c r="F164" s="8"/>
    </row>
    <row r="165" spans="1:9" ht="13.5" thickBot="1" x14ac:dyDescent="0.25"/>
    <row r="166" spans="1:9" ht="16.5" thickTop="1" thickBot="1" x14ac:dyDescent="0.3">
      <c r="B166" s="5" t="s">
        <v>74</v>
      </c>
      <c r="E166" s="16">
        <f>12*E149+2*E159</f>
        <v>39352.020000000004</v>
      </c>
      <c r="F166" s="117"/>
    </row>
    <row r="167" spans="1:9" ht="23.25" thickTop="1" x14ac:dyDescent="0.2">
      <c r="B167" s="17" t="s">
        <v>17</v>
      </c>
    </row>
    <row r="169" spans="1:9" x14ac:dyDescent="0.2">
      <c r="B169" s="18"/>
      <c r="C169" s="18"/>
      <c r="D169" s="18"/>
      <c r="E169" s="18"/>
      <c r="F169" s="18"/>
      <c r="G169" s="18"/>
      <c r="H169" s="18"/>
      <c r="I169" s="18"/>
    </row>
    <row r="173" spans="1:9" ht="22.5" customHeight="1" x14ac:dyDescent="0.3">
      <c r="B173" s="1" t="s">
        <v>71</v>
      </c>
    </row>
    <row r="174" spans="1:9" x14ac:dyDescent="0.2">
      <c r="A174" s="116"/>
    </row>
    <row r="175" spans="1:9" x14ac:dyDescent="0.2">
      <c r="B175" s="2" t="s">
        <v>0</v>
      </c>
      <c r="C175" s="3">
        <v>1</v>
      </c>
    </row>
    <row r="176" spans="1:9" x14ac:dyDescent="0.2">
      <c r="B176" s="2"/>
      <c r="C176" s="4"/>
    </row>
    <row r="177" spans="2:6" x14ac:dyDescent="0.2">
      <c r="B177" s="5" t="s">
        <v>1</v>
      </c>
      <c r="C177" s="6">
        <v>46.32</v>
      </c>
      <c r="D177" s="101"/>
    </row>
    <row r="178" spans="2:6" x14ac:dyDescent="0.2">
      <c r="B178" s="2"/>
    </row>
    <row r="179" spans="2:6" x14ac:dyDescent="0.2">
      <c r="B179" s="7" t="s">
        <v>2</v>
      </c>
    </row>
    <row r="180" spans="2:6" x14ac:dyDescent="0.2">
      <c r="B180" t="s">
        <v>3</v>
      </c>
      <c r="E180" s="8">
        <v>1203.56</v>
      </c>
      <c r="F180" s="8"/>
    </row>
    <row r="181" spans="2:6" x14ac:dyDescent="0.2">
      <c r="B181" t="s">
        <v>4</v>
      </c>
      <c r="E181" s="8">
        <f>C175*C177</f>
        <v>46.32</v>
      </c>
      <c r="F181" s="8"/>
    </row>
    <row r="182" spans="2:6" x14ac:dyDescent="0.2">
      <c r="B182" t="s">
        <v>5</v>
      </c>
      <c r="E182" s="8">
        <v>632.6</v>
      </c>
      <c r="F182" s="8"/>
    </row>
    <row r="183" spans="2:6" x14ac:dyDescent="0.2">
      <c r="B183" t="s">
        <v>6</v>
      </c>
      <c r="E183" s="8">
        <v>356.93</v>
      </c>
      <c r="F183" s="8"/>
    </row>
    <row r="184" spans="2:6" x14ac:dyDescent="0.2">
      <c r="B184" t="s">
        <v>7</v>
      </c>
      <c r="E184" s="8">
        <v>304.65999999999997</v>
      </c>
      <c r="F184" s="8"/>
    </row>
    <row r="185" spans="2:6" x14ac:dyDescent="0.2">
      <c r="B185" t="s">
        <v>8</v>
      </c>
      <c r="E185" s="8">
        <v>23.46</v>
      </c>
      <c r="F185" s="8"/>
    </row>
    <row r="186" spans="2:6" x14ac:dyDescent="0.2">
      <c r="B186" t="s">
        <v>9</v>
      </c>
      <c r="E186" s="8">
        <v>389.40999999999997</v>
      </c>
      <c r="F186" s="8"/>
    </row>
    <row r="187" spans="2:6" ht="15" x14ac:dyDescent="0.25">
      <c r="B187" s="9"/>
      <c r="E187" s="10">
        <f>SUM(E180:E186)</f>
        <v>2956.9399999999996</v>
      </c>
      <c r="F187" s="10"/>
    </row>
    <row r="189" spans="2:6" x14ac:dyDescent="0.2">
      <c r="B189" s="7" t="s">
        <v>10</v>
      </c>
    </row>
    <row r="190" spans="2:6" x14ac:dyDescent="0.2">
      <c r="B190" s="11" t="s">
        <v>11</v>
      </c>
      <c r="C190" s="12">
        <v>28.59</v>
      </c>
      <c r="D190" s="103"/>
    </row>
    <row r="191" spans="2:6" x14ac:dyDescent="0.2">
      <c r="B191" s="13"/>
    </row>
    <row r="192" spans="2:6" x14ac:dyDescent="0.2">
      <c r="B192" t="s">
        <v>3</v>
      </c>
      <c r="E192" s="8">
        <v>742.7</v>
      </c>
      <c r="F192" s="8"/>
    </row>
    <row r="193" spans="2:9" x14ac:dyDescent="0.2">
      <c r="B193" t="s">
        <v>4</v>
      </c>
      <c r="E193" s="8">
        <f>C175*C190</f>
        <v>28.59</v>
      </c>
      <c r="F193" s="8"/>
    </row>
    <row r="194" spans="2:9" x14ac:dyDescent="0.2">
      <c r="B194" t="s">
        <v>5</v>
      </c>
      <c r="E194" s="8">
        <v>632.6</v>
      </c>
      <c r="F194" s="8"/>
    </row>
    <row r="195" spans="2:9" x14ac:dyDescent="0.2">
      <c r="B195" t="s">
        <v>6</v>
      </c>
      <c r="E195" s="8">
        <v>356.93</v>
      </c>
      <c r="F195" s="8"/>
    </row>
    <row r="196" spans="2:9" x14ac:dyDescent="0.2">
      <c r="B196" t="s">
        <v>7</v>
      </c>
      <c r="E196" s="8">
        <v>304.65999999999997</v>
      </c>
      <c r="F196" s="8"/>
    </row>
    <row r="197" spans="2:9" ht="15" x14ac:dyDescent="0.25">
      <c r="B197" s="9"/>
      <c r="E197" s="14">
        <f>SUM(E192:E196)</f>
        <v>2065.48</v>
      </c>
      <c r="F197" s="14"/>
    </row>
    <row r="199" spans="2:9" x14ac:dyDescent="0.2">
      <c r="B199" s="15" t="s">
        <v>12</v>
      </c>
    </row>
    <row r="200" spans="2:9" x14ac:dyDescent="0.2">
      <c r="B200" t="s">
        <v>13</v>
      </c>
      <c r="E200" s="8">
        <v>100.03</v>
      </c>
      <c r="F200" s="8"/>
    </row>
    <row r="201" spans="2:9" x14ac:dyDescent="0.2">
      <c r="B201" t="s">
        <v>14</v>
      </c>
      <c r="E201" s="8">
        <v>142.89999999999998</v>
      </c>
      <c r="F201" s="8"/>
    </row>
    <row r="202" spans="2:9" x14ac:dyDescent="0.2">
      <c r="B202" t="s">
        <v>15</v>
      </c>
      <c r="E202" s="8">
        <v>2.2200000000000002</v>
      </c>
      <c r="F202" s="8"/>
    </row>
    <row r="203" spans="2:9" ht="13.5" thickBot="1" x14ac:dyDescent="0.25"/>
    <row r="204" spans="2:9" ht="16.5" thickTop="1" thickBot="1" x14ac:dyDescent="0.3">
      <c r="B204" s="5" t="s">
        <v>72</v>
      </c>
      <c r="E204" s="16">
        <f>12*E187+2*E197</f>
        <v>39614.239999999998</v>
      </c>
      <c r="F204" s="117"/>
    </row>
    <row r="205" spans="2:9" ht="23.25" thickTop="1" x14ac:dyDescent="0.2">
      <c r="B205" s="17" t="s">
        <v>17</v>
      </c>
    </row>
    <row r="207" spans="2:9" x14ac:dyDescent="0.2">
      <c r="B207" s="18"/>
      <c r="C207" s="18"/>
      <c r="D207" s="18"/>
      <c r="E207" s="18"/>
      <c r="F207" s="18"/>
      <c r="G207" s="18"/>
      <c r="H207" s="18"/>
      <c r="I207" s="18"/>
    </row>
    <row r="212" spans="2:6" ht="22.5" customHeight="1" x14ac:dyDescent="0.3">
      <c r="B212" s="1" t="s">
        <v>69</v>
      </c>
    </row>
    <row r="214" spans="2:6" x14ac:dyDescent="0.2">
      <c r="B214" s="2" t="s">
        <v>0</v>
      </c>
      <c r="C214" s="3">
        <v>7</v>
      </c>
      <c r="E214" s="107" t="s">
        <v>67</v>
      </c>
      <c r="F214" s="107" t="s">
        <v>68</v>
      </c>
    </row>
    <row r="215" spans="2:6" x14ac:dyDescent="0.2">
      <c r="B215" s="2"/>
      <c r="C215" s="4"/>
    </row>
    <row r="216" spans="2:6" x14ac:dyDescent="0.2">
      <c r="B216" s="5" t="s">
        <v>1</v>
      </c>
      <c r="C216" s="6">
        <v>45.29</v>
      </c>
      <c r="D216" s="101">
        <v>45.41</v>
      </c>
    </row>
    <row r="217" spans="2:6" x14ac:dyDescent="0.2">
      <c r="B217" s="2"/>
    </row>
    <row r="218" spans="2:6" x14ac:dyDescent="0.2">
      <c r="B218" s="7" t="s">
        <v>2</v>
      </c>
    </row>
    <row r="219" spans="2:6" x14ac:dyDescent="0.2">
      <c r="B219" t="s">
        <v>3</v>
      </c>
      <c r="E219" s="8">
        <v>1177.08</v>
      </c>
      <c r="F219" s="8">
        <v>1179.96</v>
      </c>
    </row>
    <row r="220" spans="2:6" x14ac:dyDescent="0.2">
      <c r="B220" t="s">
        <v>4</v>
      </c>
      <c r="E220" s="8">
        <f>C214*C216</f>
        <v>317.02999999999997</v>
      </c>
      <c r="F220" s="8">
        <f>C214*D216</f>
        <v>317.87</v>
      </c>
    </row>
    <row r="221" spans="2:6" x14ac:dyDescent="0.2">
      <c r="B221" t="s">
        <v>5</v>
      </c>
      <c r="E221" s="8">
        <v>618.66999999999996</v>
      </c>
      <c r="F221" s="8">
        <v>620.19000000000005</v>
      </c>
    </row>
    <row r="222" spans="2:6" x14ac:dyDescent="0.2">
      <c r="B222" t="s">
        <v>6</v>
      </c>
      <c r="E222" s="8">
        <v>349.08</v>
      </c>
      <c r="F222" s="8">
        <v>349.93</v>
      </c>
    </row>
    <row r="223" spans="2:6" x14ac:dyDescent="0.2">
      <c r="B223" t="s">
        <v>7</v>
      </c>
      <c r="E223" s="8">
        <v>297.95</v>
      </c>
      <c r="F223" s="8">
        <v>298.68</v>
      </c>
    </row>
    <row r="224" spans="2:6" x14ac:dyDescent="0.2">
      <c r="B224" t="s">
        <v>8</v>
      </c>
      <c r="E224" s="8">
        <v>22.94</v>
      </c>
      <c r="F224" s="8">
        <v>23</v>
      </c>
    </row>
    <row r="225" spans="2:6" x14ac:dyDescent="0.2">
      <c r="B225" t="s">
        <v>9</v>
      </c>
      <c r="E225" s="8">
        <v>380.84</v>
      </c>
      <c r="F225" s="8">
        <v>381.77</v>
      </c>
    </row>
    <row r="226" spans="2:6" ht="15" x14ac:dyDescent="0.25">
      <c r="B226" s="9"/>
      <c r="E226" s="10">
        <f>SUM(E219:E225)</f>
        <v>3163.5899999999997</v>
      </c>
      <c r="F226" s="10">
        <f>SUM(F219:F225)</f>
        <v>3171.3999999999996</v>
      </c>
    </row>
    <row r="228" spans="2:6" x14ac:dyDescent="0.2">
      <c r="B228" s="7" t="s">
        <v>10</v>
      </c>
    </row>
    <row r="229" spans="2:6" x14ac:dyDescent="0.2">
      <c r="B229" s="11" t="s">
        <v>11</v>
      </c>
      <c r="C229" s="12">
        <v>27.95</v>
      </c>
      <c r="D229" s="103">
        <v>28.02</v>
      </c>
    </row>
    <row r="230" spans="2:6" x14ac:dyDescent="0.2">
      <c r="B230" s="13"/>
    </row>
    <row r="231" spans="2:6" x14ac:dyDescent="0.2">
      <c r="B231" t="s">
        <v>3</v>
      </c>
      <c r="E231" s="8">
        <v>726.35</v>
      </c>
      <c r="F231" s="8">
        <v>728.13</v>
      </c>
    </row>
    <row r="232" spans="2:6" x14ac:dyDescent="0.2">
      <c r="B232" t="s">
        <v>4</v>
      </c>
      <c r="E232" s="8">
        <f>C214*C229</f>
        <v>195.65</v>
      </c>
      <c r="F232" s="8">
        <f>C214*D229</f>
        <v>196.14</v>
      </c>
    </row>
    <row r="233" spans="2:6" x14ac:dyDescent="0.2">
      <c r="B233" t="s">
        <v>5</v>
      </c>
      <c r="E233" s="8">
        <v>618.66999999999996</v>
      </c>
      <c r="F233" s="8">
        <v>620.19000000000005</v>
      </c>
    </row>
    <row r="234" spans="2:6" x14ac:dyDescent="0.2">
      <c r="B234" t="s">
        <v>6</v>
      </c>
      <c r="E234" s="8">
        <v>349.08</v>
      </c>
      <c r="F234" s="8">
        <v>349.93</v>
      </c>
    </row>
    <row r="235" spans="2:6" x14ac:dyDescent="0.2">
      <c r="B235" t="s">
        <v>7</v>
      </c>
      <c r="E235" s="8">
        <v>297.95</v>
      </c>
      <c r="F235" s="8">
        <v>298.68</v>
      </c>
    </row>
    <row r="236" spans="2:6" ht="15" x14ac:dyDescent="0.25">
      <c r="B236" s="9"/>
      <c r="E236" s="14">
        <f>SUM(E231:E235)</f>
        <v>2187.6999999999998</v>
      </c>
      <c r="F236" s="14">
        <f>SUM(F231:F235)</f>
        <v>2193.0700000000002</v>
      </c>
    </row>
    <row r="238" spans="2:6" x14ac:dyDescent="0.2">
      <c r="B238" s="15" t="s">
        <v>12</v>
      </c>
    </row>
    <row r="239" spans="2:6" x14ac:dyDescent="0.2">
      <c r="B239" t="s">
        <v>13</v>
      </c>
      <c r="E239" s="8">
        <v>97.820000000000007</v>
      </c>
      <c r="F239" s="8">
        <v>98.06</v>
      </c>
    </row>
    <row r="240" spans="2:6" x14ac:dyDescent="0.2">
      <c r="B240" t="s">
        <v>14</v>
      </c>
      <c r="E240" s="8">
        <v>139.75</v>
      </c>
      <c r="F240" s="8">
        <v>140.09</v>
      </c>
    </row>
    <row r="241" spans="2:9" x14ac:dyDescent="0.2">
      <c r="B241" t="s">
        <v>15</v>
      </c>
      <c r="E241" s="8">
        <v>2.16</v>
      </c>
      <c r="F241" s="8">
        <v>2.17</v>
      </c>
    </row>
    <row r="242" spans="2:9" ht="13.5" thickBot="1" x14ac:dyDescent="0.25"/>
    <row r="243" spans="2:9" ht="16.5" thickTop="1" thickBot="1" x14ac:dyDescent="0.3">
      <c r="B243" s="5" t="s">
        <v>70</v>
      </c>
      <c r="E243" s="16">
        <f>12*E226+2*E236</f>
        <v>42338.479999999996</v>
      </c>
      <c r="F243" s="16">
        <f>6*E226+6*F226+E236+F236</f>
        <v>42390.709999999992</v>
      </c>
    </row>
    <row r="244" spans="2:9" ht="23.25" thickTop="1" x14ac:dyDescent="0.2">
      <c r="B244" s="17" t="s">
        <v>17</v>
      </c>
    </row>
    <row r="246" spans="2:9" x14ac:dyDescent="0.2">
      <c r="B246" s="18"/>
      <c r="C246" s="18"/>
      <c r="D246" s="18"/>
      <c r="E246" s="18"/>
      <c r="F246" s="18"/>
      <c r="G246" s="18"/>
      <c r="H246" s="18"/>
      <c r="I246" s="18"/>
    </row>
    <row r="250" spans="2:9" ht="22.5" customHeight="1" x14ac:dyDescent="0.3">
      <c r="B250" s="1" t="s">
        <v>65</v>
      </c>
    </row>
    <row r="252" spans="2:9" x14ac:dyDescent="0.2">
      <c r="B252" s="2" t="s">
        <v>0</v>
      </c>
      <c r="C252" s="3">
        <v>7</v>
      </c>
    </row>
    <row r="253" spans="2:9" x14ac:dyDescent="0.2">
      <c r="B253" s="2"/>
      <c r="C253" s="4"/>
    </row>
    <row r="254" spans="2:9" x14ac:dyDescent="0.2">
      <c r="B254" s="5" t="s">
        <v>1</v>
      </c>
      <c r="C254" s="6">
        <v>44.18</v>
      </c>
      <c r="D254" s="101">
        <v>44.29</v>
      </c>
      <c r="E254" s="107" t="s">
        <v>67</v>
      </c>
      <c r="F254" s="107" t="s">
        <v>68</v>
      </c>
    </row>
    <row r="255" spans="2:9" x14ac:dyDescent="0.2">
      <c r="B255" s="2"/>
    </row>
    <row r="256" spans="2:9" x14ac:dyDescent="0.2">
      <c r="B256" s="7" t="s">
        <v>2</v>
      </c>
    </row>
    <row r="257" spans="2:6" x14ac:dyDescent="0.2">
      <c r="B257" t="s">
        <v>3</v>
      </c>
      <c r="E257" s="8">
        <v>1148.3399999999999</v>
      </c>
      <c r="F257" s="8">
        <v>1151.1600000000001</v>
      </c>
    </row>
    <row r="258" spans="2:6" x14ac:dyDescent="0.2">
      <c r="B258" t="s">
        <v>4</v>
      </c>
      <c r="E258" s="8">
        <f>C252*C254</f>
        <v>309.26</v>
      </c>
      <c r="F258" s="8">
        <f>C252*D254</f>
        <v>310.02999999999997</v>
      </c>
    </row>
    <row r="259" spans="2:6" x14ac:dyDescent="0.2">
      <c r="B259" t="s">
        <v>5</v>
      </c>
      <c r="E259" s="8">
        <v>603.55999999999995</v>
      </c>
      <c r="F259" s="8">
        <v>605.04999999999995</v>
      </c>
    </row>
    <row r="260" spans="2:6" x14ac:dyDescent="0.2">
      <c r="B260" t="s">
        <v>6</v>
      </c>
      <c r="E260" s="8">
        <v>340.55</v>
      </c>
      <c r="F260" s="8">
        <v>341.39</v>
      </c>
    </row>
    <row r="261" spans="2:6" x14ac:dyDescent="0.2">
      <c r="B261" t="s">
        <v>7</v>
      </c>
      <c r="E261" s="8">
        <v>290.67</v>
      </c>
      <c r="F261" s="8">
        <v>291.39</v>
      </c>
    </row>
    <row r="262" spans="2:6" x14ac:dyDescent="0.2">
      <c r="B262" t="s">
        <v>8</v>
      </c>
      <c r="E262" s="8">
        <v>22.380000000000003</v>
      </c>
      <c r="F262" s="8">
        <v>22.430000000000003</v>
      </c>
    </row>
    <row r="263" spans="2:6" x14ac:dyDescent="0.2">
      <c r="B263" t="s">
        <v>9</v>
      </c>
      <c r="E263" s="8">
        <v>371.53999999999996</v>
      </c>
      <c r="F263" s="8">
        <v>372.45</v>
      </c>
    </row>
    <row r="264" spans="2:6" ht="15" x14ac:dyDescent="0.25">
      <c r="B264" s="9"/>
      <c r="E264" s="10">
        <f>SUM(E257:E263)</f>
        <v>3086.3</v>
      </c>
      <c r="F264" s="10">
        <f>SUM(F257:F263)</f>
        <v>3093.8999999999992</v>
      </c>
    </row>
    <row r="266" spans="2:6" x14ac:dyDescent="0.2">
      <c r="B266" s="7" t="s">
        <v>10</v>
      </c>
    </row>
    <row r="267" spans="2:6" x14ac:dyDescent="0.2">
      <c r="B267" s="11" t="s">
        <v>11</v>
      </c>
      <c r="C267" s="12">
        <v>27.26</v>
      </c>
      <c r="D267" s="103">
        <v>27.32</v>
      </c>
    </row>
    <row r="268" spans="2:6" x14ac:dyDescent="0.2">
      <c r="B268" s="13"/>
    </row>
    <row r="269" spans="2:6" x14ac:dyDescent="0.2">
      <c r="B269" t="s">
        <v>3</v>
      </c>
      <c r="E269" s="8">
        <v>708.61</v>
      </c>
      <c r="F269" s="8">
        <v>710.35</v>
      </c>
    </row>
    <row r="270" spans="2:6" x14ac:dyDescent="0.2">
      <c r="B270" t="s">
        <v>4</v>
      </c>
      <c r="E270" s="8">
        <f>C252*C267</f>
        <v>190.82000000000002</v>
      </c>
      <c r="F270" s="8">
        <f>C252*D267</f>
        <v>191.24</v>
      </c>
    </row>
    <row r="271" spans="2:6" x14ac:dyDescent="0.2">
      <c r="B271" t="s">
        <v>5</v>
      </c>
      <c r="E271" s="8">
        <v>603.55999999999995</v>
      </c>
      <c r="F271" s="8">
        <v>605.04999999999995</v>
      </c>
    </row>
    <row r="272" spans="2:6" x14ac:dyDescent="0.2">
      <c r="B272" t="s">
        <v>6</v>
      </c>
      <c r="E272" s="8">
        <v>340.55</v>
      </c>
      <c r="F272" s="8">
        <v>341.39</v>
      </c>
    </row>
    <row r="273" spans="2:9" x14ac:dyDescent="0.2">
      <c r="B273" t="s">
        <v>7</v>
      </c>
      <c r="E273" s="8">
        <v>290.67</v>
      </c>
      <c r="F273" s="8">
        <v>291.39</v>
      </c>
    </row>
    <row r="274" spans="2:9" ht="15" x14ac:dyDescent="0.25">
      <c r="B274" s="9"/>
      <c r="E274" s="14">
        <f>SUM(E269:E273)</f>
        <v>2134.21</v>
      </c>
      <c r="F274" s="14">
        <f>SUM(F269:F273)</f>
        <v>2139.4199999999996</v>
      </c>
    </row>
    <row r="276" spans="2:9" x14ac:dyDescent="0.2">
      <c r="B276" s="15" t="s">
        <v>12</v>
      </c>
    </row>
    <row r="277" spans="2:9" x14ac:dyDescent="0.2">
      <c r="B277" t="s">
        <v>13</v>
      </c>
      <c r="E277" s="8">
        <v>95.43</v>
      </c>
    </row>
    <row r="278" spans="2:9" x14ac:dyDescent="0.2">
      <c r="B278" t="s">
        <v>14</v>
      </c>
      <c r="E278" s="8">
        <v>136.32999999999998</v>
      </c>
    </row>
    <row r="279" spans="2:9" x14ac:dyDescent="0.2">
      <c r="B279" t="s">
        <v>15</v>
      </c>
      <c r="E279" s="8">
        <v>2.11</v>
      </c>
    </row>
    <row r="280" spans="2:9" ht="13.5" thickBot="1" x14ac:dyDescent="0.25"/>
    <row r="281" spans="2:9" ht="16.5" thickTop="1" thickBot="1" x14ac:dyDescent="0.3">
      <c r="B281" s="5" t="s">
        <v>66</v>
      </c>
      <c r="E281" s="106">
        <f>8*E264+1*E274+4*F264+1*F274</f>
        <v>41339.629999999997</v>
      </c>
      <c r="F281" s="113"/>
      <c r="G281" s="114"/>
      <c r="H281" s="112"/>
    </row>
    <row r="282" spans="2:9" ht="23.25" thickTop="1" x14ac:dyDescent="0.2">
      <c r="B282" s="17" t="s">
        <v>17</v>
      </c>
    </row>
    <row r="284" spans="2:9" x14ac:dyDescent="0.2">
      <c r="B284" s="18"/>
      <c r="C284" s="18"/>
      <c r="D284" s="18"/>
      <c r="E284" s="18"/>
      <c r="F284" s="18"/>
      <c r="G284" s="18"/>
      <c r="H284" s="18"/>
      <c r="I284" s="18"/>
    </row>
    <row r="286" spans="2:9" ht="22.5" customHeight="1" x14ac:dyDescent="0.3">
      <c r="B286" s="1" t="s">
        <v>59</v>
      </c>
      <c r="C286" s="100"/>
    </row>
    <row r="288" spans="2:9" x14ac:dyDescent="0.2">
      <c r="B288" s="2" t="s">
        <v>0</v>
      </c>
      <c r="C288" s="78">
        <v>7</v>
      </c>
    </row>
    <row r="289" spans="2:5" x14ac:dyDescent="0.2">
      <c r="B289" s="2"/>
    </row>
    <row r="290" spans="2:5" x14ac:dyDescent="0.2">
      <c r="B290" s="5" t="s">
        <v>1</v>
      </c>
      <c r="C290" s="5">
        <v>43.08</v>
      </c>
    </row>
    <row r="291" spans="2:5" x14ac:dyDescent="0.2">
      <c r="B291" s="2"/>
    </row>
    <row r="292" spans="2:5" x14ac:dyDescent="0.2">
      <c r="B292" s="7" t="s">
        <v>2</v>
      </c>
    </row>
    <row r="293" spans="2:5" x14ac:dyDescent="0.2">
      <c r="B293" t="s">
        <v>3</v>
      </c>
      <c r="E293" s="8">
        <v>1120.1500000000001</v>
      </c>
    </row>
    <row r="294" spans="2:5" x14ac:dyDescent="0.2">
      <c r="B294" t="s">
        <v>4</v>
      </c>
      <c r="E294" s="8">
        <f>C288*C290</f>
        <v>301.56</v>
      </c>
    </row>
    <row r="295" spans="2:5" x14ac:dyDescent="0.2">
      <c r="B295" t="s">
        <v>5</v>
      </c>
      <c r="E295" s="8">
        <v>588.75</v>
      </c>
    </row>
    <row r="296" spans="2:5" x14ac:dyDescent="0.2">
      <c r="B296" t="s">
        <v>6</v>
      </c>
      <c r="E296" s="8">
        <v>332.18</v>
      </c>
    </row>
    <row r="297" spans="2:5" x14ac:dyDescent="0.2">
      <c r="B297" t="s">
        <v>7</v>
      </c>
      <c r="E297" s="8">
        <v>283.52999999999997</v>
      </c>
    </row>
    <row r="298" spans="2:5" x14ac:dyDescent="0.2">
      <c r="B298" t="s">
        <v>8</v>
      </c>
      <c r="E298" s="8">
        <v>21.82</v>
      </c>
    </row>
    <row r="299" spans="2:5" x14ac:dyDescent="0.2">
      <c r="B299" t="s">
        <v>9</v>
      </c>
      <c r="E299" s="8">
        <v>362.40999999999997</v>
      </c>
    </row>
    <row r="300" spans="2:5" ht="15" x14ac:dyDescent="0.25">
      <c r="B300" s="9"/>
      <c r="E300" s="10">
        <f>SUM(E293:E299)</f>
        <v>3010.4</v>
      </c>
    </row>
    <row r="302" spans="2:5" x14ac:dyDescent="0.2">
      <c r="B302" s="7" t="s">
        <v>10</v>
      </c>
    </row>
    <row r="303" spans="2:5" x14ac:dyDescent="0.2">
      <c r="B303" s="11" t="s">
        <v>56</v>
      </c>
      <c r="C303" s="11">
        <v>26.580000000000002</v>
      </c>
    </row>
    <row r="305" spans="2:9" x14ac:dyDescent="0.2">
      <c r="B305" t="s">
        <v>3</v>
      </c>
      <c r="E305" s="8">
        <v>691.21</v>
      </c>
    </row>
    <row r="306" spans="2:9" x14ac:dyDescent="0.2">
      <c r="B306" t="s">
        <v>4</v>
      </c>
      <c r="E306" s="8">
        <f>C288*C303</f>
        <v>186.06</v>
      </c>
    </row>
    <row r="307" spans="2:9" x14ac:dyDescent="0.2">
      <c r="B307" t="s">
        <v>5</v>
      </c>
      <c r="E307" s="8">
        <v>588.75</v>
      </c>
    </row>
    <row r="308" spans="2:9" x14ac:dyDescent="0.2">
      <c r="B308" t="s">
        <v>6</v>
      </c>
      <c r="E308" s="8">
        <v>332.18</v>
      </c>
    </row>
    <row r="309" spans="2:9" x14ac:dyDescent="0.2">
      <c r="B309" t="s">
        <v>7</v>
      </c>
      <c r="E309" s="8">
        <v>283.52999999999997</v>
      </c>
    </row>
    <row r="310" spans="2:9" ht="15" x14ac:dyDescent="0.25">
      <c r="B310" s="9"/>
      <c r="E310" s="14">
        <f>SUM(E305:E309)</f>
        <v>2081.73</v>
      </c>
    </row>
    <row r="312" spans="2:9" x14ac:dyDescent="0.2">
      <c r="B312" s="15" t="s">
        <v>12</v>
      </c>
    </row>
    <row r="313" spans="2:9" x14ac:dyDescent="0.2">
      <c r="B313" t="s">
        <v>13</v>
      </c>
      <c r="E313" s="8">
        <v>93.070000000000007</v>
      </c>
    </row>
    <row r="314" spans="2:9" x14ac:dyDescent="0.2">
      <c r="B314" t="s">
        <v>14</v>
      </c>
      <c r="E314" s="8">
        <v>132.97999999999999</v>
      </c>
    </row>
    <row r="315" spans="2:9" x14ac:dyDescent="0.2">
      <c r="B315" t="s">
        <v>15</v>
      </c>
      <c r="E315" s="8">
        <v>2.0699999999999998</v>
      </c>
    </row>
    <row r="316" spans="2:9" ht="13.5" thickBot="1" x14ac:dyDescent="0.25"/>
    <row r="317" spans="2:9" ht="16.5" thickTop="1" thickBot="1" x14ac:dyDescent="0.3">
      <c r="B317" s="5" t="s">
        <v>61</v>
      </c>
      <c r="E317" s="16">
        <f>12*E300+2*E310</f>
        <v>40288.26</v>
      </c>
    </row>
    <row r="318" spans="2:9" ht="23.25" thickTop="1" x14ac:dyDescent="0.2">
      <c r="B318" s="17" t="s">
        <v>17</v>
      </c>
    </row>
    <row r="319" spans="2:9" x14ac:dyDescent="0.2">
      <c r="B319" s="17"/>
    </row>
    <row r="320" spans="2:9" x14ac:dyDescent="0.2">
      <c r="B320" s="18"/>
      <c r="C320" s="18"/>
      <c r="D320" s="18"/>
      <c r="E320" s="18"/>
      <c r="F320" s="18"/>
      <c r="G320" s="18"/>
      <c r="H320" s="18"/>
      <c r="I320" s="18"/>
    </row>
    <row r="322" spans="2:5" ht="22.5" customHeight="1" x14ac:dyDescent="0.3">
      <c r="B322" s="1" t="s">
        <v>59</v>
      </c>
      <c r="C322" s="100"/>
    </row>
    <row r="324" spans="2:5" x14ac:dyDescent="0.2">
      <c r="B324" s="2" t="s">
        <v>0</v>
      </c>
      <c r="C324" s="78">
        <v>7</v>
      </c>
    </row>
    <row r="325" spans="2:5" x14ac:dyDescent="0.2">
      <c r="B325" s="2"/>
    </row>
    <row r="326" spans="2:5" x14ac:dyDescent="0.2">
      <c r="B326" s="5" t="s">
        <v>1</v>
      </c>
      <c r="C326" s="5">
        <v>43.08</v>
      </c>
    </row>
    <row r="327" spans="2:5" x14ac:dyDescent="0.2">
      <c r="B327" s="2"/>
    </row>
    <row r="328" spans="2:5" x14ac:dyDescent="0.2">
      <c r="B328" s="7" t="s">
        <v>2</v>
      </c>
    </row>
    <row r="329" spans="2:5" x14ac:dyDescent="0.2">
      <c r="B329" t="s">
        <v>3</v>
      </c>
      <c r="E329" s="8">
        <v>1120.1500000000001</v>
      </c>
    </row>
    <row r="330" spans="2:5" x14ac:dyDescent="0.2">
      <c r="B330" t="s">
        <v>4</v>
      </c>
      <c r="E330" s="8">
        <f>C324*C326</f>
        <v>301.56</v>
      </c>
    </row>
    <row r="331" spans="2:5" x14ac:dyDescent="0.2">
      <c r="B331" t="s">
        <v>5</v>
      </c>
      <c r="E331" s="8">
        <v>588.75</v>
      </c>
    </row>
    <row r="332" spans="2:5" x14ac:dyDescent="0.2">
      <c r="B332" t="s">
        <v>6</v>
      </c>
      <c r="E332" s="8">
        <v>332.18</v>
      </c>
    </row>
    <row r="333" spans="2:5" x14ac:dyDescent="0.2">
      <c r="B333" t="s">
        <v>7</v>
      </c>
      <c r="E333" s="8">
        <v>283.52999999999997</v>
      </c>
    </row>
    <row r="334" spans="2:5" x14ac:dyDescent="0.2">
      <c r="B334" t="s">
        <v>8</v>
      </c>
      <c r="E334" s="8">
        <v>21.82</v>
      </c>
    </row>
    <row r="335" spans="2:5" x14ac:dyDescent="0.2">
      <c r="B335" t="s">
        <v>9</v>
      </c>
      <c r="E335" s="8">
        <v>362.40999999999997</v>
      </c>
    </row>
    <row r="336" spans="2:5" ht="15" x14ac:dyDescent="0.25">
      <c r="B336" s="9"/>
      <c r="E336" s="10">
        <f>SUM(E329:E335)</f>
        <v>3010.4</v>
      </c>
    </row>
    <row r="338" spans="2:5" x14ac:dyDescent="0.2">
      <c r="B338" s="7" t="s">
        <v>10</v>
      </c>
    </row>
    <row r="339" spans="2:5" x14ac:dyDescent="0.2">
      <c r="B339" s="11" t="s">
        <v>56</v>
      </c>
      <c r="C339" s="11">
        <v>26.580000000000002</v>
      </c>
    </row>
    <row r="341" spans="2:5" x14ac:dyDescent="0.2">
      <c r="B341" t="s">
        <v>3</v>
      </c>
      <c r="E341" s="8">
        <v>691.21</v>
      </c>
    </row>
    <row r="342" spans="2:5" x14ac:dyDescent="0.2">
      <c r="B342" t="s">
        <v>4</v>
      </c>
      <c r="E342" s="8">
        <f>C324*C339</f>
        <v>186.06</v>
      </c>
    </row>
    <row r="343" spans="2:5" x14ac:dyDescent="0.2">
      <c r="B343" t="s">
        <v>5</v>
      </c>
      <c r="E343" s="8">
        <v>588.75</v>
      </c>
    </row>
    <row r="344" spans="2:5" x14ac:dyDescent="0.2">
      <c r="B344" t="s">
        <v>6</v>
      </c>
      <c r="E344" s="8">
        <v>332.18</v>
      </c>
    </row>
    <row r="345" spans="2:5" x14ac:dyDescent="0.2">
      <c r="B345" t="s">
        <v>7</v>
      </c>
      <c r="E345" s="8">
        <v>283.52999999999997</v>
      </c>
    </row>
    <row r="346" spans="2:5" ht="15" x14ac:dyDescent="0.25">
      <c r="B346" s="9"/>
      <c r="E346" s="14">
        <f>SUM(E341:E345)</f>
        <v>2081.73</v>
      </c>
    </row>
    <row r="348" spans="2:5" x14ac:dyDescent="0.2">
      <c r="B348" s="15" t="s">
        <v>12</v>
      </c>
    </row>
    <row r="349" spans="2:5" x14ac:dyDescent="0.2">
      <c r="B349" t="s">
        <v>13</v>
      </c>
      <c r="E349" s="8">
        <v>93.070000000000007</v>
      </c>
    </row>
    <row r="350" spans="2:5" x14ac:dyDescent="0.2">
      <c r="B350" t="s">
        <v>14</v>
      </c>
      <c r="E350" s="8">
        <v>132.97999999999999</v>
      </c>
    </row>
    <row r="351" spans="2:5" x14ac:dyDescent="0.2">
      <c r="B351" t="s">
        <v>15</v>
      </c>
      <c r="E351" s="8">
        <v>2.0699999999999998</v>
      </c>
    </row>
    <row r="352" spans="2:5" ht="13.5" thickBot="1" x14ac:dyDescent="0.25"/>
    <row r="353" spans="2:9" ht="16.5" thickTop="1" thickBot="1" x14ac:dyDescent="0.3">
      <c r="B353" s="5" t="s">
        <v>61</v>
      </c>
      <c r="E353" s="16">
        <f>12*E336+2*E346</f>
        <v>40288.26</v>
      </c>
    </row>
    <row r="354" spans="2:9" ht="23.25" thickTop="1" x14ac:dyDescent="0.2">
      <c r="B354" s="17" t="s">
        <v>17</v>
      </c>
    </row>
    <row r="355" spans="2:9" x14ac:dyDescent="0.2">
      <c r="B355" s="17"/>
    </row>
    <row r="356" spans="2:9" x14ac:dyDescent="0.2">
      <c r="B356" s="18"/>
      <c r="C356" s="18"/>
      <c r="D356" s="18"/>
      <c r="E356" s="18"/>
      <c r="F356" s="18"/>
      <c r="G356" s="18"/>
      <c r="H356" s="18"/>
      <c r="I356" s="18"/>
    </row>
    <row r="358" spans="2:9" ht="22.5" customHeight="1" x14ac:dyDescent="0.3">
      <c r="B358" s="1" t="s">
        <v>60</v>
      </c>
      <c r="C358" s="99"/>
    </row>
    <row r="360" spans="2:9" x14ac:dyDescent="0.2">
      <c r="B360" s="2" t="s">
        <v>0</v>
      </c>
      <c r="C360" s="78">
        <v>6</v>
      </c>
    </row>
    <row r="361" spans="2:9" x14ac:dyDescent="0.2">
      <c r="B361" s="2"/>
    </row>
    <row r="362" spans="2:9" x14ac:dyDescent="0.2">
      <c r="B362" s="5" t="s">
        <v>1</v>
      </c>
      <c r="C362" s="5">
        <v>42.65</v>
      </c>
    </row>
    <row r="363" spans="2:9" x14ac:dyDescent="0.2">
      <c r="B363" s="2"/>
    </row>
    <row r="364" spans="2:9" x14ac:dyDescent="0.2">
      <c r="B364" s="7" t="s">
        <v>2</v>
      </c>
    </row>
    <row r="365" spans="2:9" x14ac:dyDescent="0.2">
      <c r="B365" t="s">
        <v>3</v>
      </c>
      <c r="E365" s="8">
        <v>1109.05</v>
      </c>
    </row>
    <row r="366" spans="2:9" x14ac:dyDescent="0.2">
      <c r="B366" t="s">
        <v>4</v>
      </c>
      <c r="E366" s="8">
        <f>C360*C362</f>
        <v>255.89999999999998</v>
      </c>
    </row>
    <row r="367" spans="2:9" x14ac:dyDescent="0.2">
      <c r="B367" t="s">
        <v>5</v>
      </c>
      <c r="E367" s="8">
        <v>582.91999999999996</v>
      </c>
    </row>
    <row r="368" spans="2:9" x14ac:dyDescent="0.2">
      <c r="B368" t="s">
        <v>6</v>
      </c>
      <c r="E368" s="8">
        <v>328.89</v>
      </c>
    </row>
    <row r="369" spans="2:5" x14ac:dyDescent="0.2">
      <c r="B369" t="s">
        <v>7</v>
      </c>
      <c r="E369" s="8">
        <v>280.72000000000003</v>
      </c>
    </row>
    <row r="370" spans="2:5" x14ac:dyDescent="0.2">
      <c r="B370" t="s">
        <v>8</v>
      </c>
      <c r="E370" s="8">
        <v>21.6</v>
      </c>
    </row>
    <row r="371" spans="2:5" x14ac:dyDescent="0.2">
      <c r="B371" t="s">
        <v>9</v>
      </c>
      <c r="E371" s="8">
        <v>358.82</v>
      </c>
    </row>
    <row r="372" spans="2:5" ht="15" x14ac:dyDescent="0.25">
      <c r="B372" s="9"/>
      <c r="E372" s="10">
        <f>SUM(E365:E371)</f>
        <v>2937.8999999999996</v>
      </c>
    </row>
    <row r="374" spans="2:5" x14ac:dyDescent="0.2">
      <c r="B374" s="7" t="s">
        <v>10</v>
      </c>
    </row>
    <row r="375" spans="2:5" x14ac:dyDescent="0.2">
      <c r="B375" s="11" t="s">
        <v>56</v>
      </c>
      <c r="C375" s="11">
        <v>26.31</v>
      </c>
    </row>
    <row r="377" spans="2:5" x14ac:dyDescent="0.2">
      <c r="B377" t="s">
        <v>3</v>
      </c>
      <c r="E377" s="8">
        <v>684.36</v>
      </c>
    </row>
    <row r="378" spans="2:5" x14ac:dyDescent="0.2">
      <c r="B378" t="s">
        <v>4</v>
      </c>
      <c r="E378" s="8">
        <f>C360*C375</f>
        <v>157.85999999999999</v>
      </c>
    </row>
    <row r="379" spans="2:5" x14ac:dyDescent="0.2">
      <c r="B379" t="s">
        <v>5</v>
      </c>
      <c r="E379" s="8">
        <v>582.91999999999996</v>
      </c>
    </row>
    <row r="380" spans="2:5" x14ac:dyDescent="0.2">
      <c r="B380" t="s">
        <v>6</v>
      </c>
      <c r="E380" s="8">
        <v>328.89</v>
      </c>
    </row>
    <row r="381" spans="2:5" x14ac:dyDescent="0.2">
      <c r="B381" t="s">
        <v>7</v>
      </c>
      <c r="E381" s="8">
        <v>280.72000000000003</v>
      </c>
    </row>
    <row r="382" spans="2:5" ht="15" x14ac:dyDescent="0.25">
      <c r="B382" s="9"/>
      <c r="E382" s="14">
        <f>SUM(E377:E381)</f>
        <v>2034.7499999999998</v>
      </c>
    </row>
    <row r="384" spans="2:5" x14ac:dyDescent="0.2">
      <c r="B384" s="15" t="s">
        <v>12</v>
      </c>
    </row>
    <row r="385" spans="2:9" x14ac:dyDescent="0.2">
      <c r="B385" t="s">
        <v>13</v>
      </c>
      <c r="E385" s="8">
        <v>92.14</v>
      </c>
    </row>
    <row r="386" spans="2:9" x14ac:dyDescent="0.2">
      <c r="B386" t="s">
        <v>14</v>
      </c>
      <c r="E386" s="8">
        <v>131.66</v>
      </c>
    </row>
    <row r="387" spans="2:9" x14ac:dyDescent="0.2">
      <c r="B387" t="s">
        <v>15</v>
      </c>
      <c r="E387" s="8">
        <v>2.16</v>
      </c>
    </row>
    <row r="388" spans="2:9" ht="13.5" thickBot="1" x14ac:dyDescent="0.25"/>
    <row r="389" spans="2:9" ht="16.5" thickTop="1" thickBot="1" x14ac:dyDescent="0.3">
      <c r="B389" s="5" t="s">
        <v>62</v>
      </c>
      <c r="E389" s="16">
        <f>12*E372+2*E382</f>
        <v>39324.299999999996</v>
      </c>
    </row>
    <row r="390" spans="2:9" ht="23.25" thickTop="1" x14ac:dyDescent="0.2">
      <c r="B390" s="17" t="s">
        <v>17</v>
      </c>
    </row>
    <row r="392" spans="2:9" x14ac:dyDescent="0.2">
      <c r="B392" s="18"/>
      <c r="C392" s="18"/>
      <c r="D392" s="18"/>
      <c r="E392" s="18"/>
      <c r="F392" s="18"/>
      <c r="G392" s="18"/>
      <c r="H392" s="18"/>
      <c r="I392" s="18"/>
    </row>
    <row r="394" spans="2:9" ht="20.25" x14ac:dyDescent="0.3">
      <c r="B394" s="1" t="s">
        <v>18</v>
      </c>
    </row>
    <row r="396" spans="2:9" x14ac:dyDescent="0.2">
      <c r="B396" s="2" t="s">
        <v>0</v>
      </c>
      <c r="C396" s="91">
        <v>5</v>
      </c>
    </row>
    <row r="397" spans="2:9" x14ac:dyDescent="0.2">
      <c r="B397" s="2"/>
    </row>
    <row r="398" spans="2:9" x14ac:dyDescent="0.2">
      <c r="B398" s="5" t="s">
        <v>19</v>
      </c>
      <c r="C398" s="5">
        <v>42.65</v>
      </c>
    </row>
    <row r="399" spans="2:9" x14ac:dyDescent="0.2">
      <c r="B399" s="2"/>
    </row>
    <row r="400" spans="2:9" x14ac:dyDescent="0.2">
      <c r="B400" s="20" t="s">
        <v>2</v>
      </c>
      <c r="C400" s="13"/>
      <c r="D400" s="13"/>
      <c r="E400" s="21" t="s">
        <v>18</v>
      </c>
      <c r="F400" s="22"/>
      <c r="G400" s="13"/>
      <c r="H400" s="22"/>
      <c r="I400" s="22"/>
    </row>
    <row r="401" spans="2:9" x14ac:dyDescent="0.2">
      <c r="B401" t="s">
        <v>3</v>
      </c>
      <c r="E401" s="8">
        <v>1109.05</v>
      </c>
      <c r="F401" s="8"/>
      <c r="G401" s="24"/>
      <c r="H401" s="25"/>
      <c r="I401" s="26"/>
    </row>
    <row r="402" spans="2:9" x14ac:dyDescent="0.2">
      <c r="B402" t="s">
        <v>4</v>
      </c>
      <c r="E402" s="8">
        <f>C396*C398</f>
        <v>213.25</v>
      </c>
      <c r="F402" s="8"/>
      <c r="G402" s="24"/>
      <c r="H402" s="25"/>
      <c r="I402" s="26"/>
    </row>
    <row r="403" spans="2:9" x14ac:dyDescent="0.2">
      <c r="B403" t="s">
        <v>5</v>
      </c>
      <c r="E403" s="8">
        <v>582.91999999999996</v>
      </c>
      <c r="F403" s="8"/>
      <c r="G403" s="24"/>
      <c r="H403" s="25"/>
      <c r="I403" s="26"/>
    </row>
    <row r="404" spans="2:9" x14ac:dyDescent="0.2">
      <c r="B404" t="s">
        <v>6</v>
      </c>
      <c r="E404" s="8">
        <v>328.89</v>
      </c>
      <c r="F404" s="8"/>
      <c r="G404" s="24"/>
      <c r="H404" s="25"/>
      <c r="I404" s="26"/>
    </row>
    <row r="405" spans="2:9" x14ac:dyDescent="0.2">
      <c r="B405" t="s">
        <v>7</v>
      </c>
      <c r="E405" s="8">
        <v>280.72000000000003</v>
      </c>
      <c r="F405" s="8"/>
      <c r="G405" s="24"/>
      <c r="H405" s="25"/>
      <c r="I405" s="26"/>
    </row>
    <row r="406" spans="2:9" x14ac:dyDescent="0.2">
      <c r="B406" t="s">
        <v>8</v>
      </c>
      <c r="E406" s="8">
        <v>21.6</v>
      </c>
      <c r="F406" s="8"/>
      <c r="G406" s="24"/>
      <c r="H406" s="25"/>
      <c r="I406" s="26"/>
    </row>
    <row r="407" spans="2:9" x14ac:dyDescent="0.2">
      <c r="B407" t="s">
        <v>9</v>
      </c>
      <c r="E407" s="8">
        <v>358.82</v>
      </c>
      <c r="F407" s="8"/>
      <c r="G407" s="24"/>
      <c r="H407" s="25"/>
      <c r="I407" s="26"/>
    </row>
    <row r="408" spans="2:9" ht="15" x14ac:dyDescent="0.25">
      <c r="B408" s="9"/>
      <c r="C408" s="9"/>
      <c r="D408" s="9"/>
      <c r="E408" s="28">
        <f>SUM(E401:E407)</f>
        <v>2895.25</v>
      </c>
      <c r="F408" s="28"/>
      <c r="G408" s="29"/>
      <c r="H408" s="30"/>
      <c r="I408" s="30"/>
    </row>
    <row r="409" spans="2:9" x14ac:dyDescent="0.2">
      <c r="E409" s="66"/>
      <c r="F409" s="66"/>
      <c r="H409" s="68"/>
    </row>
    <row r="410" spans="2:9" x14ac:dyDescent="0.2">
      <c r="B410" s="5" t="s">
        <v>20</v>
      </c>
      <c r="C410" s="5">
        <v>26.31</v>
      </c>
      <c r="D410" s="5"/>
      <c r="E410" s="5" t="s">
        <v>21</v>
      </c>
      <c r="F410" s="5">
        <v>684.36</v>
      </c>
    </row>
    <row r="412" spans="2:9" x14ac:dyDescent="0.2">
      <c r="B412" s="31" t="s">
        <v>10</v>
      </c>
      <c r="D412" s="13"/>
      <c r="E412" s="32" t="s">
        <v>22</v>
      </c>
      <c r="F412" s="22" t="s">
        <v>58</v>
      </c>
      <c r="G412" s="22"/>
      <c r="H412" s="22"/>
      <c r="I412" s="22"/>
    </row>
    <row r="413" spans="2:9" x14ac:dyDescent="0.2">
      <c r="B413" t="s">
        <v>3</v>
      </c>
      <c r="E413" s="8">
        <v>684.36</v>
      </c>
      <c r="F413" s="33">
        <v>0</v>
      </c>
      <c r="H413" s="25"/>
      <c r="I413" s="26"/>
    </row>
    <row r="414" spans="2:9" x14ac:dyDescent="0.2">
      <c r="B414" t="s">
        <v>4</v>
      </c>
      <c r="E414" s="8">
        <f>C396*C410</f>
        <v>131.54999999999998</v>
      </c>
      <c r="F414" s="33">
        <v>0</v>
      </c>
      <c r="H414" s="25"/>
      <c r="I414" s="26"/>
    </row>
    <row r="415" spans="2:9" x14ac:dyDescent="0.2">
      <c r="B415" t="s">
        <v>5</v>
      </c>
      <c r="E415" s="8">
        <v>582.91999999999996</v>
      </c>
      <c r="F415" s="33">
        <v>0</v>
      </c>
      <c r="H415" s="25"/>
      <c r="I415" s="26"/>
    </row>
    <row r="416" spans="2:9" x14ac:dyDescent="0.2">
      <c r="B416" t="s">
        <v>6</v>
      </c>
      <c r="E416" s="8">
        <v>328.89</v>
      </c>
      <c r="F416" s="33">
        <v>0</v>
      </c>
      <c r="H416" s="25"/>
      <c r="I416" s="26"/>
    </row>
    <row r="417" spans="2:11" x14ac:dyDescent="0.2">
      <c r="B417" t="s">
        <v>7</v>
      </c>
      <c r="E417" s="8">
        <v>280.72000000000003</v>
      </c>
      <c r="F417" s="33">
        <v>0</v>
      </c>
      <c r="H417" s="25"/>
      <c r="I417" s="26"/>
    </row>
    <row r="418" spans="2:11" ht="15" x14ac:dyDescent="0.25">
      <c r="B418" s="9"/>
      <c r="C418" s="9"/>
      <c r="D418" s="9"/>
      <c r="E418" s="28">
        <f>SUM(E413:E417)</f>
        <v>2008.4399999999998</v>
      </c>
      <c r="F418" s="34">
        <f>SUM(F413:F417)</f>
        <v>0</v>
      </c>
      <c r="G418" s="9"/>
      <c r="H418" s="9"/>
      <c r="I418" s="30"/>
    </row>
    <row r="420" spans="2:11" x14ac:dyDescent="0.2">
      <c r="B420" s="15" t="s">
        <v>12</v>
      </c>
      <c r="D420" s="13"/>
      <c r="E420" s="32" t="s">
        <v>18</v>
      </c>
      <c r="F420" s="22"/>
      <c r="G420" s="22"/>
      <c r="H420" s="22"/>
      <c r="I420" s="22"/>
    </row>
    <row r="421" spans="2:11" x14ac:dyDescent="0.2">
      <c r="B421" t="s">
        <v>13</v>
      </c>
      <c r="E421" s="8">
        <v>92.14</v>
      </c>
      <c r="F421" s="8"/>
      <c r="G421" s="36"/>
      <c r="H421" s="25"/>
      <c r="I421" s="26"/>
    </row>
    <row r="422" spans="2:11" x14ac:dyDescent="0.2">
      <c r="B422" t="s">
        <v>14</v>
      </c>
      <c r="E422" s="8">
        <v>131.66</v>
      </c>
      <c r="F422" s="8"/>
      <c r="G422" s="36"/>
      <c r="H422" s="25"/>
      <c r="I422" s="26"/>
    </row>
    <row r="423" spans="2:11" x14ac:dyDescent="0.2">
      <c r="B423" t="s">
        <v>15</v>
      </c>
      <c r="E423" s="8">
        <v>2.16</v>
      </c>
      <c r="F423" s="8"/>
      <c r="G423" s="36"/>
      <c r="H423" s="25"/>
      <c r="I423" s="26"/>
    </row>
    <row r="424" spans="2:11" ht="13.5" thickBot="1" x14ac:dyDescent="0.25"/>
    <row r="425" spans="2:11" ht="16.5" thickTop="1" thickBot="1" x14ac:dyDescent="0.3">
      <c r="B425" s="5" t="s">
        <v>24</v>
      </c>
      <c r="E425" s="16">
        <f>12*E408+2*E418</f>
        <v>38759.879999999997</v>
      </c>
    </row>
    <row r="426" spans="2:11" ht="24" thickTop="1" thickBot="1" x14ac:dyDescent="0.25">
      <c r="B426" s="37" t="s">
        <v>17</v>
      </c>
      <c r="E426" s="38"/>
    </row>
    <row r="427" spans="2:11" ht="13.5" thickTop="1" x14ac:dyDescent="0.2">
      <c r="E427" s="38"/>
      <c r="F427" s="92" t="s">
        <v>25</v>
      </c>
      <c r="G427" s="40">
        <f>E430/E425</f>
        <v>0.94818250211300981</v>
      </c>
      <c r="H427" s="93"/>
    </row>
    <row r="428" spans="2:11" ht="15.75" thickBot="1" x14ac:dyDescent="0.3">
      <c r="E428" s="38"/>
      <c r="F428" s="94">
        <f>E425-E430</f>
        <v>2008.4399999999951</v>
      </c>
      <c r="G428" s="43"/>
      <c r="H428" s="95">
        <f>1-G427</f>
        <v>5.1817497886990194E-2</v>
      </c>
    </row>
    <row r="429" spans="2:11" ht="14.25" thickTop="1" thickBot="1" x14ac:dyDescent="0.25">
      <c r="E429" s="38"/>
    </row>
    <row r="430" spans="2:11" ht="16.5" thickTop="1" thickBot="1" x14ac:dyDescent="0.3">
      <c r="B430" s="11" t="s">
        <v>27</v>
      </c>
      <c r="C430" s="11"/>
      <c r="D430" s="11"/>
      <c r="E430" s="45">
        <f>12*E408+E418</f>
        <v>36751.440000000002</v>
      </c>
      <c r="K430" s="36"/>
    </row>
    <row r="431" spans="2:11" ht="23.25" thickTop="1" x14ac:dyDescent="0.2">
      <c r="B431" s="37" t="s">
        <v>17</v>
      </c>
    </row>
    <row r="432" spans="2:11" x14ac:dyDescent="0.2">
      <c r="G432">
        <f>E433/C433</f>
        <v>0.88497033530547575</v>
      </c>
      <c r="K432" s="46"/>
    </row>
    <row r="433" spans="1:11" hidden="1" x14ac:dyDescent="0.2">
      <c r="C433" s="26">
        <f>E425/1568</f>
        <v>24.719311224489793</v>
      </c>
      <c r="D433" s="26">
        <f>E425/1680</f>
        <v>23.071357142857142</v>
      </c>
      <c r="E433" s="26">
        <f>E430/1680</f>
        <v>21.875857142857143</v>
      </c>
      <c r="F433">
        <f>E430/E523</f>
        <v>0.8830375493700765</v>
      </c>
      <c r="G433">
        <f>D433/C433</f>
        <v>0.93333333333333335</v>
      </c>
      <c r="K433" s="46"/>
    </row>
    <row r="434" spans="1:11" ht="13.5" thickBot="1" x14ac:dyDescent="0.25">
      <c r="C434" s="26"/>
      <c r="D434" s="26"/>
      <c r="E434" s="26"/>
      <c r="K434" s="46"/>
    </row>
    <row r="435" spans="1:11" ht="15.75" thickTop="1" x14ac:dyDescent="0.25">
      <c r="B435" s="47" t="s">
        <v>28</v>
      </c>
      <c r="C435" s="48" t="s">
        <v>29</v>
      </c>
      <c r="D435" s="49" t="s">
        <v>30</v>
      </c>
      <c r="E435" s="50"/>
      <c r="F435" s="50"/>
      <c r="G435" s="51"/>
      <c r="H435" s="52">
        <f>1-G433</f>
        <v>6.6666666666666652E-2</v>
      </c>
      <c r="K435" s="46"/>
    </row>
    <row r="436" spans="1:11" ht="15" x14ac:dyDescent="0.25">
      <c r="B436" s="47" t="s">
        <v>31</v>
      </c>
      <c r="C436" s="53"/>
      <c r="D436" s="54"/>
      <c r="E436" s="54"/>
      <c r="F436" s="54"/>
      <c r="G436" s="54"/>
      <c r="H436" s="55"/>
      <c r="K436" s="46"/>
    </row>
    <row r="437" spans="1:11" ht="15.75" thickBot="1" x14ac:dyDescent="0.3">
      <c r="B437" s="47" t="s">
        <v>32</v>
      </c>
      <c r="C437" s="56" t="s">
        <v>33</v>
      </c>
      <c r="D437" s="57" t="s">
        <v>34</v>
      </c>
      <c r="E437" s="58"/>
      <c r="F437" s="58"/>
      <c r="G437" s="59"/>
      <c r="H437" s="60">
        <f>1-G432</f>
        <v>0.11502966469452425</v>
      </c>
      <c r="K437" s="46"/>
    </row>
    <row r="438" spans="1:11" ht="13.5" thickTop="1" x14ac:dyDescent="0.2"/>
    <row r="439" spans="1:11" ht="13.5" thickBot="1" x14ac:dyDescent="0.25"/>
    <row r="440" spans="1:11" s="65" customFormat="1" ht="21" thickTop="1" thickBot="1" x14ac:dyDescent="0.35">
      <c r="A440"/>
      <c r="B440" s="61" t="s">
        <v>35</v>
      </c>
      <c r="C440" s="62"/>
      <c r="D440" s="62"/>
      <c r="E440" s="62"/>
      <c r="F440" s="63">
        <f>E523-E430</f>
        <v>4867.9000000000015</v>
      </c>
      <c r="G440" s="62"/>
      <c r="H440" s="64">
        <f>1-F433</f>
        <v>0.1169624506299235</v>
      </c>
    </row>
    <row r="441" spans="1:11" ht="20.25" thickTop="1" x14ac:dyDescent="0.3">
      <c r="A441" s="65"/>
    </row>
    <row r="442" spans="1:11" x14ac:dyDescent="0.2">
      <c r="B442" s="18"/>
      <c r="C442" s="18"/>
      <c r="D442" s="18"/>
      <c r="E442" s="18"/>
      <c r="F442" s="18"/>
      <c r="G442" s="18"/>
      <c r="H442" s="18"/>
      <c r="I442" s="18"/>
    </row>
    <row r="444" spans="1:11" ht="22.5" customHeight="1" x14ac:dyDescent="0.3">
      <c r="B444" s="1" t="s">
        <v>36</v>
      </c>
    </row>
    <row r="446" spans="1:11" x14ac:dyDescent="0.2">
      <c r="B446" s="2" t="s">
        <v>0</v>
      </c>
      <c r="C446" s="78">
        <v>5</v>
      </c>
    </row>
    <row r="447" spans="1:11" x14ac:dyDescent="0.2">
      <c r="B447" s="2"/>
    </row>
    <row r="448" spans="1:11" x14ac:dyDescent="0.2">
      <c r="B448" s="5" t="s">
        <v>1</v>
      </c>
      <c r="C448" s="5">
        <v>42.65</v>
      </c>
    </row>
    <row r="449" spans="2:5" x14ac:dyDescent="0.2">
      <c r="B449" s="2"/>
    </row>
    <row r="450" spans="2:5" x14ac:dyDescent="0.2">
      <c r="B450" s="7" t="s">
        <v>2</v>
      </c>
    </row>
    <row r="451" spans="2:5" x14ac:dyDescent="0.2">
      <c r="B451" t="s">
        <v>3</v>
      </c>
      <c r="E451" s="8">
        <v>1109.05</v>
      </c>
    </row>
    <row r="452" spans="2:5" x14ac:dyDescent="0.2">
      <c r="B452" t="s">
        <v>4</v>
      </c>
      <c r="E452" s="8">
        <f>C446*C448</f>
        <v>213.25</v>
      </c>
    </row>
    <row r="453" spans="2:5" x14ac:dyDescent="0.2">
      <c r="B453" t="s">
        <v>5</v>
      </c>
      <c r="E453" s="8">
        <v>582.91999999999996</v>
      </c>
    </row>
    <row r="454" spans="2:5" x14ac:dyDescent="0.2">
      <c r="B454" t="s">
        <v>6</v>
      </c>
      <c r="E454" s="8">
        <v>328.89</v>
      </c>
    </row>
    <row r="455" spans="2:5" x14ac:dyDescent="0.2">
      <c r="B455" t="s">
        <v>7</v>
      </c>
      <c r="E455" s="8">
        <v>280.72000000000003</v>
      </c>
    </row>
    <row r="456" spans="2:5" x14ac:dyDescent="0.2">
      <c r="B456" t="s">
        <v>8</v>
      </c>
      <c r="E456" s="8">
        <v>21.6</v>
      </c>
    </row>
    <row r="457" spans="2:5" x14ac:dyDescent="0.2">
      <c r="B457" t="s">
        <v>9</v>
      </c>
      <c r="E457" s="8">
        <v>358.82</v>
      </c>
    </row>
    <row r="458" spans="2:5" ht="15" x14ac:dyDescent="0.25">
      <c r="B458" s="9"/>
      <c r="E458" s="10">
        <f>SUM(E451:E457)</f>
        <v>2895.25</v>
      </c>
    </row>
    <row r="460" spans="2:5" x14ac:dyDescent="0.2">
      <c r="B460" s="7" t="s">
        <v>10</v>
      </c>
    </row>
    <row r="461" spans="2:5" x14ac:dyDescent="0.2">
      <c r="B461" s="11" t="s">
        <v>56</v>
      </c>
      <c r="C461" s="11">
        <v>26.31</v>
      </c>
    </row>
    <row r="463" spans="2:5" x14ac:dyDescent="0.2">
      <c r="B463" t="s">
        <v>3</v>
      </c>
      <c r="E463" s="8">
        <v>684.36</v>
      </c>
    </row>
    <row r="464" spans="2:5" x14ac:dyDescent="0.2">
      <c r="B464" t="s">
        <v>4</v>
      </c>
      <c r="E464" s="8">
        <f>C446*C461</f>
        <v>131.54999999999998</v>
      </c>
    </row>
    <row r="465" spans="2:5" x14ac:dyDescent="0.2">
      <c r="B465" t="s">
        <v>5</v>
      </c>
      <c r="E465" s="8">
        <v>582.91999999999996</v>
      </c>
    </row>
    <row r="466" spans="2:5" x14ac:dyDescent="0.2">
      <c r="B466" t="s">
        <v>6</v>
      </c>
      <c r="E466" s="8">
        <v>328.89</v>
      </c>
    </row>
    <row r="467" spans="2:5" x14ac:dyDescent="0.2">
      <c r="B467" t="s">
        <v>7</v>
      </c>
      <c r="E467" s="8">
        <v>280.72000000000003</v>
      </c>
    </row>
    <row r="468" spans="2:5" ht="15" x14ac:dyDescent="0.25">
      <c r="B468" s="9"/>
      <c r="E468" s="14">
        <f>SUM(E463:E467)</f>
        <v>2008.4399999999998</v>
      </c>
    </row>
    <row r="470" spans="2:5" x14ac:dyDescent="0.2">
      <c r="B470" s="15" t="s">
        <v>12</v>
      </c>
    </row>
    <row r="471" spans="2:5" x14ac:dyDescent="0.2">
      <c r="B471" t="s">
        <v>13</v>
      </c>
      <c r="E471" s="8">
        <v>92.14</v>
      </c>
    </row>
    <row r="472" spans="2:5" x14ac:dyDescent="0.2">
      <c r="B472" t="s">
        <v>14</v>
      </c>
      <c r="E472" s="8">
        <v>131.66</v>
      </c>
    </row>
    <row r="473" spans="2:5" x14ac:dyDescent="0.2">
      <c r="B473" t="s">
        <v>15</v>
      </c>
      <c r="E473" s="8">
        <v>2.16</v>
      </c>
    </row>
    <row r="474" spans="2:5" ht="13.5" thickBot="1" x14ac:dyDescent="0.25"/>
    <row r="475" spans="2:5" ht="16.5" thickTop="1" thickBot="1" x14ac:dyDescent="0.3">
      <c r="B475" s="5" t="s">
        <v>37</v>
      </c>
      <c r="E475" s="16">
        <f>12*E458+2*E468</f>
        <v>38759.879999999997</v>
      </c>
    </row>
    <row r="476" spans="2:5" ht="23.25" thickTop="1" x14ac:dyDescent="0.2">
      <c r="B476" s="17" t="s">
        <v>17</v>
      </c>
    </row>
    <row r="478" spans="2:5" ht="13.5" thickBot="1" x14ac:dyDescent="0.25"/>
    <row r="479" spans="2:5" ht="16.5" thickTop="1" thickBot="1" x14ac:dyDescent="0.3">
      <c r="B479" s="11" t="s">
        <v>38</v>
      </c>
      <c r="C479" s="11"/>
      <c r="E479" s="45">
        <f>E528-E475</f>
        <v>1223.0900000000038</v>
      </c>
    </row>
    <row r="480" spans="2:5" ht="48.75" customHeight="1" thickTop="1" x14ac:dyDescent="0.2">
      <c r="B480" s="37" t="s">
        <v>39</v>
      </c>
    </row>
    <row r="484" spans="1:9" x14ac:dyDescent="0.2">
      <c r="B484" s="18"/>
      <c r="C484" s="18"/>
      <c r="D484" s="18"/>
      <c r="E484" s="18"/>
      <c r="F484" s="18"/>
      <c r="G484" s="18"/>
      <c r="H484" s="18"/>
      <c r="I484" s="18"/>
    </row>
    <row r="486" spans="1:9" ht="22.5" customHeight="1" x14ac:dyDescent="0.3">
      <c r="B486" s="1" t="s">
        <v>40</v>
      </c>
    </row>
    <row r="488" spans="1:9" x14ac:dyDescent="0.2">
      <c r="B488" s="2" t="s">
        <v>0</v>
      </c>
      <c r="C488" s="91">
        <v>5</v>
      </c>
    </row>
    <row r="489" spans="1:9" x14ac:dyDescent="0.2">
      <c r="B489" s="2"/>
    </row>
    <row r="490" spans="1:9" x14ac:dyDescent="0.2">
      <c r="B490" s="5" t="s">
        <v>41</v>
      </c>
      <c r="C490" s="5">
        <v>44.65</v>
      </c>
    </row>
    <row r="491" spans="1:9" x14ac:dyDescent="0.2">
      <c r="B491" s="2"/>
    </row>
    <row r="492" spans="1:9" x14ac:dyDescent="0.2">
      <c r="B492" s="11" t="s">
        <v>42</v>
      </c>
      <c r="C492" s="11">
        <v>42.65</v>
      </c>
    </row>
    <row r="494" spans="1:9" s="13" customFormat="1" x14ac:dyDescent="0.2">
      <c r="A494"/>
      <c r="E494" s="21" t="s">
        <v>43</v>
      </c>
      <c r="F494" s="22" t="s">
        <v>44</v>
      </c>
      <c r="H494" s="22" t="s">
        <v>45</v>
      </c>
      <c r="I494" s="22" t="s">
        <v>46</v>
      </c>
    </row>
    <row r="495" spans="1:9" x14ac:dyDescent="0.2">
      <c r="A495" s="13"/>
      <c r="B495" t="s">
        <v>3</v>
      </c>
      <c r="E495" s="8">
        <v>1161.3</v>
      </c>
      <c r="F495" s="8">
        <v>1109.05</v>
      </c>
      <c r="G495" s="24">
        <f t="shared" ref="G495:G501" si="0">F495/E495</f>
        <v>0.95500731938344963</v>
      </c>
      <c r="H495" s="25">
        <f t="shared" ref="H495:H501" si="1">1-G495</f>
        <v>4.4992680616550373E-2</v>
      </c>
      <c r="I495" s="26">
        <f t="shared" ref="I495:I502" si="2">E495-F495</f>
        <v>52.25</v>
      </c>
    </row>
    <row r="496" spans="1:9" x14ac:dyDescent="0.2">
      <c r="B496" t="s">
        <v>4</v>
      </c>
      <c r="E496" s="8">
        <f>C490*C488</f>
        <v>223.25</v>
      </c>
      <c r="F496" s="8">
        <f>C488*C492</f>
        <v>213.25</v>
      </c>
      <c r="G496" s="24">
        <f t="shared" si="0"/>
        <v>0.95520716685330342</v>
      </c>
      <c r="H496" s="25">
        <f t="shared" si="1"/>
        <v>4.4792833146696576E-2</v>
      </c>
      <c r="I496" s="26">
        <f t="shared" si="2"/>
        <v>10</v>
      </c>
    </row>
    <row r="497" spans="1:9" x14ac:dyDescent="0.2">
      <c r="B497" t="s">
        <v>5</v>
      </c>
      <c r="E497" s="8">
        <v>613.6</v>
      </c>
      <c r="F497" s="8">
        <v>582.91999999999996</v>
      </c>
      <c r="G497" s="24">
        <f t="shared" si="0"/>
        <v>0.94999999999999984</v>
      </c>
      <c r="H497" s="25">
        <f t="shared" si="1"/>
        <v>5.0000000000000155E-2</v>
      </c>
      <c r="I497" s="26">
        <f t="shared" si="2"/>
        <v>30.680000000000064</v>
      </c>
    </row>
    <row r="498" spans="1:9" x14ac:dyDescent="0.2">
      <c r="B498" t="s">
        <v>6</v>
      </c>
      <c r="E498" s="8">
        <v>342.59</v>
      </c>
      <c r="F498" s="8">
        <v>328.89</v>
      </c>
      <c r="G498" s="24">
        <f t="shared" si="0"/>
        <v>0.96001050818762956</v>
      </c>
      <c r="H498" s="25">
        <f t="shared" si="1"/>
        <v>3.9989491812370437E-2</v>
      </c>
      <c r="I498" s="26">
        <f t="shared" si="2"/>
        <v>13.699999999999989</v>
      </c>
    </row>
    <row r="499" spans="1:9" x14ac:dyDescent="0.2">
      <c r="B499" t="s">
        <v>7</v>
      </c>
      <c r="E499" s="8">
        <v>292.41000000000003</v>
      </c>
      <c r="F499" s="8">
        <v>280.70999999999998</v>
      </c>
      <c r="G499" s="24">
        <f t="shared" si="0"/>
        <v>0.9599876885195443</v>
      </c>
      <c r="H499" s="25">
        <f t="shared" si="1"/>
        <v>4.0012311480455698E-2</v>
      </c>
      <c r="I499" s="26">
        <f t="shared" si="2"/>
        <v>11.700000000000045</v>
      </c>
    </row>
    <row r="500" spans="1:9" x14ac:dyDescent="0.2">
      <c r="B500" t="s">
        <v>8</v>
      </c>
      <c r="E500" s="8">
        <v>22.5</v>
      </c>
      <c r="F500" s="8">
        <v>21.6</v>
      </c>
      <c r="G500" s="24">
        <f t="shared" si="0"/>
        <v>0.96000000000000008</v>
      </c>
      <c r="H500" s="25">
        <f t="shared" si="1"/>
        <v>3.9999999999999925E-2</v>
      </c>
      <c r="I500" s="26">
        <f t="shared" si="2"/>
        <v>0.89999999999999858</v>
      </c>
    </row>
    <row r="501" spans="1:9" x14ac:dyDescent="0.2">
      <c r="B501" t="s">
        <v>9</v>
      </c>
      <c r="E501" s="8">
        <v>373.77</v>
      </c>
      <c r="F501" s="8">
        <v>358.82</v>
      </c>
      <c r="G501" s="24">
        <f t="shared" si="0"/>
        <v>0.96000214035369347</v>
      </c>
      <c r="H501" s="25">
        <f t="shared" si="1"/>
        <v>3.9997859646306533E-2</v>
      </c>
      <c r="I501" s="26">
        <f t="shared" si="2"/>
        <v>14.949999999999989</v>
      </c>
    </row>
    <row r="502" spans="1:9" s="9" customFormat="1" ht="15" x14ac:dyDescent="0.25">
      <c r="A502"/>
      <c r="E502" s="28">
        <f>SUM(E495:E501)</f>
        <v>3029.42</v>
      </c>
      <c r="F502" s="28">
        <f>SUM(F495:F501)</f>
        <v>2895.24</v>
      </c>
      <c r="G502" s="29"/>
      <c r="H502" s="30"/>
      <c r="I502" s="30">
        <f t="shared" si="2"/>
        <v>134.18000000000029</v>
      </c>
    </row>
    <row r="503" spans="1:9" ht="14.25" x14ac:dyDescent="0.2">
      <c r="A503" s="9"/>
      <c r="E503" s="66"/>
      <c r="F503" s="66"/>
      <c r="G503" s="67"/>
      <c r="H503" s="68"/>
    </row>
    <row r="505" spans="1:9" x14ac:dyDescent="0.2">
      <c r="B505" s="5" t="s">
        <v>47</v>
      </c>
      <c r="C505" s="6">
        <v>44.65</v>
      </c>
      <c r="D505" s="5"/>
      <c r="E505" s="5" t="s">
        <v>48</v>
      </c>
      <c r="F505" s="6">
        <v>1161.3</v>
      </c>
    </row>
    <row r="506" spans="1:9" x14ac:dyDescent="0.2">
      <c r="C506" s="4"/>
      <c r="F506" s="4"/>
    </row>
    <row r="507" spans="1:9" x14ac:dyDescent="0.2">
      <c r="B507" s="11" t="s">
        <v>49</v>
      </c>
      <c r="C507" s="12">
        <v>23.98</v>
      </c>
      <c r="D507" s="11"/>
      <c r="E507" s="11" t="s">
        <v>50</v>
      </c>
      <c r="F507" s="12">
        <v>623.62</v>
      </c>
    </row>
    <row r="509" spans="1:9" x14ac:dyDescent="0.2">
      <c r="E509" s="32" t="s">
        <v>51</v>
      </c>
      <c r="F509" s="22" t="s">
        <v>52</v>
      </c>
      <c r="G509" s="22"/>
      <c r="H509" s="11" t="s">
        <v>45</v>
      </c>
      <c r="I509" s="11" t="s">
        <v>46</v>
      </c>
    </row>
    <row r="510" spans="1:9" x14ac:dyDescent="0.2">
      <c r="B510" t="s">
        <v>3</v>
      </c>
      <c r="E510" s="8">
        <v>1161.3</v>
      </c>
      <c r="F510" s="8">
        <v>623.62</v>
      </c>
      <c r="G510">
        <f>F510/E510</f>
        <v>0.53700163609747698</v>
      </c>
      <c r="H510" s="25">
        <f>1-G510</f>
        <v>0.46299836390252302</v>
      </c>
      <c r="I510" s="26">
        <f t="shared" ref="I510:I515" si="3">E510-F510</f>
        <v>537.67999999999995</v>
      </c>
    </row>
    <row r="511" spans="1:9" x14ac:dyDescent="0.2">
      <c r="B511" t="s">
        <v>4</v>
      </c>
      <c r="E511" s="8">
        <f>C488*C505</f>
        <v>223.25</v>
      </c>
      <c r="F511" s="8">
        <f>C488*C507</f>
        <v>119.9</v>
      </c>
      <c r="G511">
        <f>F511/E511</f>
        <v>0.53706606942889146</v>
      </c>
      <c r="H511" s="25">
        <f>1-G511</f>
        <v>0.46293393057110854</v>
      </c>
      <c r="I511" s="26">
        <f t="shared" si="3"/>
        <v>103.35</v>
      </c>
    </row>
    <row r="512" spans="1:9" x14ac:dyDescent="0.2">
      <c r="B512" t="s">
        <v>5</v>
      </c>
      <c r="E512" s="8">
        <v>613.6</v>
      </c>
      <c r="F512" s="8">
        <v>582.91999999999996</v>
      </c>
      <c r="G512">
        <f>F512/E512</f>
        <v>0.94999999999999984</v>
      </c>
      <c r="H512" s="25">
        <f>1-G512</f>
        <v>5.0000000000000155E-2</v>
      </c>
      <c r="I512" s="26">
        <f t="shared" si="3"/>
        <v>30.680000000000064</v>
      </c>
    </row>
    <row r="513" spans="1:9" x14ac:dyDescent="0.2">
      <c r="B513" t="s">
        <v>6</v>
      </c>
      <c r="E513" s="8">
        <v>342.59</v>
      </c>
      <c r="F513" s="8">
        <v>328.89</v>
      </c>
      <c r="G513">
        <f>F513/E513</f>
        <v>0.96001050818762956</v>
      </c>
      <c r="H513" s="25">
        <f>1-G513</f>
        <v>3.9989491812370437E-2</v>
      </c>
      <c r="I513" s="26">
        <f t="shared" si="3"/>
        <v>13.699999999999989</v>
      </c>
    </row>
    <row r="514" spans="1:9" x14ac:dyDescent="0.2">
      <c r="B514" t="s">
        <v>7</v>
      </c>
      <c r="E514" s="8">
        <v>292.41000000000003</v>
      </c>
      <c r="F514" s="8">
        <v>280.70999999999998</v>
      </c>
      <c r="G514">
        <f>F514/E514</f>
        <v>0.9599876885195443</v>
      </c>
      <c r="H514" s="25">
        <f>1-G514</f>
        <v>4.0012311480455698E-2</v>
      </c>
      <c r="I514" s="26">
        <f t="shared" si="3"/>
        <v>11.700000000000045</v>
      </c>
    </row>
    <row r="515" spans="1:9" s="9" customFormat="1" ht="15" x14ac:dyDescent="0.25">
      <c r="A515"/>
      <c r="E515" s="28">
        <f>SUM(E510:E514)</f>
        <v>2633.15</v>
      </c>
      <c r="F515" s="28">
        <f>SUM(F510:F514)</f>
        <v>1936.04</v>
      </c>
      <c r="I515" s="30">
        <f t="shared" si="3"/>
        <v>697.11000000000013</v>
      </c>
    </row>
    <row r="516" spans="1:9" ht="14.25" x14ac:dyDescent="0.2">
      <c r="A516" s="9"/>
    </row>
    <row r="517" spans="1:9" s="13" customFormat="1" x14ac:dyDescent="0.2">
      <c r="A517"/>
      <c r="B517" s="15" t="s">
        <v>12</v>
      </c>
      <c r="E517" s="32" t="s">
        <v>43</v>
      </c>
      <c r="F517" s="22" t="s">
        <v>53</v>
      </c>
      <c r="G517" s="22"/>
      <c r="H517" s="22" t="s">
        <v>45</v>
      </c>
      <c r="I517" s="22" t="s">
        <v>46</v>
      </c>
    </row>
    <row r="518" spans="1:9" x14ac:dyDescent="0.2">
      <c r="A518" s="13"/>
      <c r="B518" t="s">
        <v>13</v>
      </c>
      <c r="E518" s="8">
        <v>95.97</v>
      </c>
      <c r="F518" s="8">
        <v>92.14</v>
      </c>
      <c r="G518" s="36">
        <f>F518/E518</f>
        <v>0.96009169532145466</v>
      </c>
      <c r="H518" s="25">
        <f>1-G518</f>
        <v>3.9908304678545337E-2</v>
      </c>
      <c r="I518" s="26">
        <f>E518-F518</f>
        <v>3.8299999999999983</v>
      </c>
    </row>
    <row r="519" spans="1:9" x14ac:dyDescent="0.2">
      <c r="B519" t="s">
        <v>14</v>
      </c>
      <c r="E519" s="8">
        <v>137.13999999999999</v>
      </c>
      <c r="F519" s="8">
        <v>131.66</v>
      </c>
      <c r="G519" s="36">
        <f>F519/E519</f>
        <v>0.96004083418404562</v>
      </c>
      <c r="H519" s="25">
        <f>1-G519</f>
        <v>3.9959165815954378E-2</v>
      </c>
      <c r="I519" s="26">
        <f>E519-F519</f>
        <v>5.4799999999999898</v>
      </c>
    </row>
    <row r="520" spans="1:9" x14ac:dyDescent="0.2">
      <c r="B520" t="s">
        <v>15</v>
      </c>
      <c r="E520" s="8">
        <v>2.2599999999999998</v>
      </c>
      <c r="F520" s="8">
        <v>2.16</v>
      </c>
      <c r="G520" s="36">
        <f>F520/E520</f>
        <v>0.95575221238938068</v>
      </c>
      <c r="H520" s="25">
        <f>1-G520</f>
        <v>4.4247787610619316E-2</v>
      </c>
      <c r="I520" s="26">
        <f>E520-F520</f>
        <v>9.9999999999999645E-2</v>
      </c>
    </row>
    <row r="522" spans="1:9" ht="13.5" thickBot="1" x14ac:dyDescent="0.25">
      <c r="B522" s="76"/>
    </row>
    <row r="523" spans="1:9" ht="16.5" thickTop="1" thickBot="1" x14ac:dyDescent="0.3">
      <c r="B523" s="5" t="s">
        <v>54</v>
      </c>
      <c r="E523" s="16">
        <f>12*E502+2*E515</f>
        <v>41619.340000000004</v>
      </c>
    </row>
    <row r="524" spans="1:9" ht="24" thickTop="1" thickBot="1" x14ac:dyDescent="0.25">
      <c r="B524" s="37" t="s">
        <v>17</v>
      </c>
    </row>
    <row r="525" spans="1:9" ht="13.5" thickTop="1" x14ac:dyDescent="0.2">
      <c r="F525" s="39" t="s">
        <v>25</v>
      </c>
      <c r="G525" s="69">
        <f>E528/E523</f>
        <v>0.96068246156714632</v>
      </c>
      <c r="H525" s="77" t="s">
        <v>26</v>
      </c>
    </row>
    <row r="526" spans="1:9" ht="15.75" thickBot="1" x14ac:dyDescent="0.3">
      <c r="F526" s="71">
        <f>E523-E528</f>
        <v>1636.3700000000026</v>
      </c>
      <c r="G526" s="72"/>
      <c r="H526" s="73">
        <f>1-G525</f>
        <v>3.9317538432853683E-2</v>
      </c>
    </row>
    <row r="527" spans="1:9" ht="14.25" thickTop="1" thickBot="1" x14ac:dyDescent="0.25"/>
    <row r="528" spans="1:9" ht="16.5" thickTop="1" thickBot="1" x14ac:dyDescent="0.3">
      <c r="B528" s="11" t="s">
        <v>55</v>
      </c>
      <c r="E528" s="45">
        <f>5*E502+7*F502+E515+F515</f>
        <v>39982.97</v>
      </c>
    </row>
    <row r="529" spans="2:2" ht="23.25" thickTop="1" x14ac:dyDescent="0.2">
      <c r="B529" s="37" t="s">
        <v>17</v>
      </c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41" max="16383" man="1"/>
    <brk id="4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50"/>
  </sheetPr>
  <dimension ref="A1:K533"/>
  <sheetViews>
    <sheetView tabSelected="1" topLeftCell="A22" zoomScaleNormal="100" workbookViewId="0">
      <selection activeCell="B36" sqref="B36"/>
    </sheetView>
  </sheetViews>
  <sheetFormatPr baseColWidth="10" defaultRowHeight="12.75" x14ac:dyDescent="0.2"/>
  <cols>
    <col min="2" max="2" width="41.85546875" customWidth="1"/>
    <col min="3" max="3" width="12.140625" customWidth="1"/>
    <col min="4" max="4" width="7.5703125" customWidth="1"/>
    <col min="5" max="5" width="28.7109375" customWidth="1"/>
    <col min="6" max="6" width="23.42578125" bestFit="1" customWidth="1"/>
    <col min="7" max="7" width="13.140625" hidden="1" customWidth="1"/>
    <col min="8" max="8" width="14.28515625" bestFit="1" customWidth="1"/>
    <col min="9" max="9" width="11.5703125" bestFit="1" customWidth="1"/>
  </cols>
  <sheetData>
    <row r="1" spans="1:6" ht="20.25" x14ac:dyDescent="0.3">
      <c r="A1" s="116"/>
      <c r="B1" s="1" t="s">
        <v>83</v>
      </c>
    </row>
    <row r="3" spans="1:6" x14ac:dyDescent="0.2">
      <c r="B3" s="2" t="s">
        <v>0</v>
      </c>
      <c r="C3" s="120">
        <v>0</v>
      </c>
    </row>
    <row r="4" spans="1:6" x14ac:dyDescent="0.2">
      <c r="B4" s="2"/>
      <c r="C4" s="119"/>
    </row>
    <row r="5" spans="1:6" x14ac:dyDescent="0.2">
      <c r="B5" s="2" t="s">
        <v>79</v>
      </c>
      <c r="C5" s="121">
        <v>0</v>
      </c>
    </row>
    <row r="6" spans="1:6" x14ac:dyDescent="0.2">
      <c r="B6" s="2"/>
      <c r="C6" s="4"/>
    </row>
    <row r="7" spans="1:6" x14ac:dyDescent="0.2">
      <c r="B7" s="5" t="s">
        <v>1</v>
      </c>
      <c r="C7" s="32">
        <v>49.59</v>
      </c>
      <c r="D7" s="101"/>
    </row>
    <row r="8" spans="1:6" x14ac:dyDescent="0.2">
      <c r="B8" s="2"/>
    </row>
    <row r="9" spans="1:6" x14ac:dyDescent="0.2">
      <c r="B9" s="5" t="s">
        <v>80</v>
      </c>
      <c r="C9" s="32">
        <v>187.06</v>
      </c>
      <c r="E9" s="8"/>
    </row>
    <row r="10" spans="1:6" x14ac:dyDescent="0.2">
      <c r="B10" s="2"/>
    </row>
    <row r="11" spans="1:6" x14ac:dyDescent="0.2">
      <c r="B11" s="7" t="s">
        <v>2</v>
      </c>
    </row>
    <row r="12" spans="1:6" x14ac:dyDescent="0.2">
      <c r="B12" t="s">
        <v>3</v>
      </c>
      <c r="E12" s="8">
        <v>1288.31</v>
      </c>
      <c r="F12" s="8"/>
    </row>
    <row r="13" spans="1:6" x14ac:dyDescent="0.2">
      <c r="B13" t="s">
        <v>4</v>
      </c>
      <c r="E13" s="8">
        <f>C3*C7</f>
        <v>0</v>
      </c>
      <c r="F13" s="8"/>
    </row>
    <row r="14" spans="1:6" x14ac:dyDescent="0.2">
      <c r="B14" t="s">
        <v>5</v>
      </c>
      <c r="E14" s="8">
        <v>677.15</v>
      </c>
      <c r="F14" s="8"/>
    </row>
    <row r="15" spans="1:6" x14ac:dyDescent="0.2">
      <c r="B15" t="s">
        <v>6</v>
      </c>
      <c r="E15" s="8">
        <v>393.35</v>
      </c>
      <c r="F15" s="8"/>
    </row>
    <row r="16" spans="1:6" x14ac:dyDescent="0.2">
      <c r="B16" t="s">
        <v>7</v>
      </c>
      <c r="E16" s="8">
        <v>458.19</v>
      </c>
      <c r="F16" s="8"/>
    </row>
    <row r="17" spans="2:6" x14ac:dyDescent="0.2">
      <c r="B17" t="s">
        <v>8</v>
      </c>
      <c r="E17" s="8">
        <v>25.11</v>
      </c>
      <c r="F17" s="8"/>
    </row>
    <row r="18" spans="2:6" x14ac:dyDescent="0.2">
      <c r="B18" t="s">
        <v>9</v>
      </c>
      <c r="E18" s="8">
        <v>416.83</v>
      </c>
      <c r="F18" s="8"/>
    </row>
    <row r="19" spans="2:6" x14ac:dyDescent="0.2">
      <c r="B19" t="s">
        <v>78</v>
      </c>
      <c r="E19" s="8">
        <f>C5*C9</f>
        <v>0</v>
      </c>
      <c r="F19" s="8"/>
    </row>
    <row r="20" spans="2:6" ht="15" x14ac:dyDescent="0.25">
      <c r="B20" s="9"/>
      <c r="E20" s="10">
        <f>SUM(E12:E19)</f>
        <v>3258.94</v>
      </c>
      <c r="F20" s="10"/>
    </row>
    <row r="22" spans="2:6" x14ac:dyDescent="0.2">
      <c r="B22" s="7" t="s">
        <v>10</v>
      </c>
    </row>
    <row r="23" spans="2:6" x14ac:dyDescent="0.2">
      <c r="B23" s="11" t="s">
        <v>11</v>
      </c>
      <c r="C23" s="12">
        <v>30.61</v>
      </c>
      <c r="D23" s="103"/>
    </row>
    <row r="24" spans="2:6" x14ac:dyDescent="0.2">
      <c r="B24" s="13"/>
    </row>
    <row r="25" spans="2:6" x14ac:dyDescent="0.2">
      <c r="B25" t="s">
        <v>3</v>
      </c>
      <c r="E25" s="8">
        <v>795</v>
      </c>
      <c r="F25" s="8"/>
    </row>
    <row r="26" spans="2:6" x14ac:dyDescent="0.2">
      <c r="B26" t="s">
        <v>4</v>
      </c>
      <c r="E26" s="8">
        <f>C3*C23</f>
        <v>0</v>
      </c>
      <c r="F26" s="8"/>
    </row>
    <row r="27" spans="2:6" x14ac:dyDescent="0.2">
      <c r="B27" t="s">
        <v>5</v>
      </c>
      <c r="E27" s="8">
        <v>677.15</v>
      </c>
      <c r="F27" s="8"/>
    </row>
    <row r="28" spans="2:6" x14ac:dyDescent="0.2">
      <c r="B28" t="s">
        <v>6</v>
      </c>
      <c r="E28" s="8">
        <v>393.35</v>
      </c>
      <c r="F28" s="8"/>
    </row>
    <row r="29" spans="2:6" x14ac:dyDescent="0.2">
      <c r="B29" t="s">
        <v>7</v>
      </c>
      <c r="E29" s="8">
        <v>458.19</v>
      </c>
      <c r="F29" s="8"/>
    </row>
    <row r="30" spans="2:6" x14ac:dyDescent="0.2">
      <c r="B30" t="s">
        <v>77</v>
      </c>
      <c r="E30" s="8">
        <f>C5*C9</f>
        <v>0</v>
      </c>
      <c r="F30" s="8"/>
    </row>
    <row r="31" spans="2:6" ht="15" x14ac:dyDescent="0.25">
      <c r="B31" s="9"/>
      <c r="E31" s="14">
        <f>SUM(E25:E30)</f>
        <v>2323.69</v>
      </c>
      <c r="F31" s="14"/>
    </row>
    <row r="33" spans="1:9" x14ac:dyDescent="0.2">
      <c r="B33" s="15" t="s">
        <v>12</v>
      </c>
    </row>
    <row r="34" spans="1:9" x14ac:dyDescent="0.2">
      <c r="B34" t="s">
        <v>13</v>
      </c>
      <c r="E34" s="8">
        <v>107.07</v>
      </c>
      <c r="F34" s="8"/>
    </row>
    <row r="35" spans="1:9" x14ac:dyDescent="0.2">
      <c r="B35" t="s">
        <v>14</v>
      </c>
      <c r="E35" s="8">
        <v>152.97</v>
      </c>
      <c r="F35" s="8"/>
    </row>
    <row r="36" spans="1:9" x14ac:dyDescent="0.2">
      <c r="B36" t="s">
        <v>15</v>
      </c>
      <c r="E36" s="8">
        <v>2.38</v>
      </c>
      <c r="F36" s="8"/>
    </row>
    <row r="37" spans="1:9" ht="13.5" thickBot="1" x14ac:dyDescent="0.25"/>
    <row r="38" spans="1:9" ht="16.5" thickTop="1" thickBot="1" x14ac:dyDescent="0.3">
      <c r="B38" s="5" t="s">
        <v>84</v>
      </c>
      <c r="E38" s="16">
        <f>12*E20+2*E31</f>
        <v>43754.659999999996</v>
      </c>
      <c r="F38" s="117"/>
    </row>
    <row r="39" spans="1:9" ht="23.25" thickTop="1" x14ac:dyDescent="0.2">
      <c r="B39" s="17" t="s">
        <v>17</v>
      </c>
    </row>
    <row r="41" spans="1:9" x14ac:dyDescent="0.2">
      <c r="B41" s="18"/>
      <c r="C41" s="18"/>
      <c r="D41" s="18"/>
      <c r="E41" s="18"/>
      <c r="F41" s="18"/>
      <c r="G41" s="18"/>
      <c r="H41" s="18"/>
      <c r="I41" s="18"/>
    </row>
    <row r="44" spans="1:9" ht="20.25" x14ac:dyDescent="0.3">
      <c r="A44" s="116"/>
      <c r="B44" s="1" t="s">
        <v>81</v>
      </c>
    </row>
    <row r="46" spans="1:9" x14ac:dyDescent="0.2">
      <c r="B46" s="2" t="s">
        <v>0</v>
      </c>
      <c r="C46" s="120">
        <v>0</v>
      </c>
    </row>
    <row r="47" spans="1:9" x14ac:dyDescent="0.2">
      <c r="B47" s="2"/>
      <c r="C47" s="119"/>
    </row>
    <row r="48" spans="1:9" x14ac:dyDescent="0.2">
      <c r="B48" s="2" t="s">
        <v>79</v>
      </c>
      <c r="C48" s="121">
        <v>0</v>
      </c>
    </row>
    <row r="49" spans="2:6" x14ac:dyDescent="0.2">
      <c r="B49" s="2"/>
      <c r="C49" s="4"/>
    </row>
    <row r="50" spans="2:6" x14ac:dyDescent="0.2">
      <c r="B50" s="5" t="s">
        <v>1</v>
      </c>
      <c r="C50" s="32">
        <v>48.38</v>
      </c>
      <c r="D50" s="101"/>
    </row>
    <row r="51" spans="2:6" x14ac:dyDescent="0.2">
      <c r="B51" s="2"/>
    </row>
    <row r="52" spans="2:6" x14ac:dyDescent="0.2">
      <c r="B52" s="5" t="s">
        <v>80</v>
      </c>
      <c r="C52" s="32">
        <v>182.5</v>
      </c>
      <c r="E52" s="8"/>
    </row>
    <row r="53" spans="2:6" x14ac:dyDescent="0.2">
      <c r="B53" s="2"/>
    </row>
    <row r="54" spans="2:6" x14ac:dyDescent="0.2">
      <c r="B54" s="7" t="s">
        <v>2</v>
      </c>
    </row>
    <row r="55" spans="2:6" x14ac:dyDescent="0.2">
      <c r="B55" t="s">
        <v>3</v>
      </c>
      <c r="E55" s="8">
        <v>1256.8900000000001</v>
      </c>
      <c r="F55" s="8"/>
    </row>
    <row r="56" spans="2:6" x14ac:dyDescent="0.2">
      <c r="B56" t="s">
        <v>4</v>
      </c>
      <c r="E56" s="8">
        <f>C46*C50</f>
        <v>0</v>
      </c>
      <c r="F56" s="8"/>
    </row>
    <row r="57" spans="2:6" x14ac:dyDescent="0.2">
      <c r="B57" t="s">
        <v>5</v>
      </c>
      <c r="E57" s="8">
        <v>660.63</v>
      </c>
      <c r="F57" s="8"/>
    </row>
    <row r="58" spans="2:6" x14ac:dyDescent="0.2">
      <c r="B58" t="s">
        <v>6</v>
      </c>
      <c r="E58" s="8">
        <v>383.76</v>
      </c>
      <c r="F58" s="8"/>
    </row>
    <row r="59" spans="2:6" x14ac:dyDescent="0.2">
      <c r="B59" t="s">
        <v>7</v>
      </c>
      <c r="E59" s="8">
        <v>447.01</v>
      </c>
      <c r="F59" s="8"/>
    </row>
    <row r="60" spans="2:6" x14ac:dyDescent="0.2">
      <c r="B60" t="s">
        <v>8</v>
      </c>
      <c r="E60" s="8">
        <v>24.5</v>
      </c>
      <c r="F60" s="8"/>
    </row>
    <row r="61" spans="2:6" x14ac:dyDescent="0.2">
      <c r="B61" t="s">
        <v>9</v>
      </c>
      <c r="E61" s="8">
        <v>406.66</v>
      </c>
      <c r="F61" s="8"/>
    </row>
    <row r="62" spans="2:6" x14ac:dyDescent="0.2">
      <c r="B62" t="s">
        <v>78</v>
      </c>
      <c r="E62" s="8">
        <f>C48*C52</f>
        <v>0</v>
      </c>
      <c r="F62" s="8"/>
    </row>
    <row r="63" spans="2:6" ht="15" x14ac:dyDescent="0.25">
      <c r="B63" s="9"/>
      <c r="E63" s="10">
        <f>SUM(E55:E62)</f>
        <v>3179.45</v>
      </c>
      <c r="F63" s="10"/>
    </row>
    <row r="65" spans="2:6" x14ac:dyDescent="0.2">
      <c r="B65" s="7" t="s">
        <v>10</v>
      </c>
    </row>
    <row r="66" spans="2:6" x14ac:dyDescent="0.2">
      <c r="B66" s="11" t="s">
        <v>11</v>
      </c>
      <c r="C66" s="12">
        <v>29.86</v>
      </c>
      <c r="D66" s="103"/>
    </row>
    <row r="67" spans="2:6" x14ac:dyDescent="0.2">
      <c r="B67" s="13"/>
    </row>
    <row r="68" spans="2:6" x14ac:dyDescent="0.2">
      <c r="B68" t="s">
        <v>3</v>
      </c>
      <c r="E68" s="8">
        <v>775.61</v>
      </c>
      <c r="F68" s="8"/>
    </row>
    <row r="69" spans="2:6" x14ac:dyDescent="0.2">
      <c r="B69" t="s">
        <v>4</v>
      </c>
      <c r="E69" s="8">
        <f>C46*C66</f>
        <v>0</v>
      </c>
      <c r="F69" s="8"/>
    </row>
    <row r="70" spans="2:6" x14ac:dyDescent="0.2">
      <c r="B70" t="s">
        <v>5</v>
      </c>
      <c r="E70" s="8">
        <v>660.63</v>
      </c>
      <c r="F70" s="8"/>
    </row>
    <row r="71" spans="2:6" x14ac:dyDescent="0.2">
      <c r="B71" t="s">
        <v>6</v>
      </c>
      <c r="E71" s="8">
        <v>383.76</v>
      </c>
      <c r="F71" s="8"/>
    </row>
    <row r="72" spans="2:6" x14ac:dyDescent="0.2">
      <c r="B72" t="s">
        <v>7</v>
      </c>
      <c r="E72" s="8">
        <v>447.01</v>
      </c>
      <c r="F72" s="8"/>
    </row>
    <row r="73" spans="2:6" x14ac:dyDescent="0.2">
      <c r="B73" t="s">
        <v>77</v>
      </c>
      <c r="E73" s="8">
        <f>C48*C52</f>
        <v>0</v>
      </c>
      <c r="F73" s="8"/>
    </row>
    <row r="74" spans="2:6" ht="15" x14ac:dyDescent="0.25">
      <c r="B74" s="9"/>
      <c r="E74" s="14">
        <f>SUM(E68:E73)</f>
        <v>2267.0100000000002</v>
      </c>
      <c r="F74" s="14"/>
    </row>
    <row r="76" spans="2:6" x14ac:dyDescent="0.2">
      <c r="B76" s="15" t="s">
        <v>12</v>
      </c>
    </row>
    <row r="77" spans="2:6" x14ac:dyDescent="0.2">
      <c r="B77" t="s">
        <v>13</v>
      </c>
      <c r="E77" s="8">
        <v>104.46</v>
      </c>
      <c r="F77" s="8"/>
    </row>
    <row r="78" spans="2:6" x14ac:dyDescent="0.2">
      <c r="B78" t="s">
        <v>14</v>
      </c>
      <c r="E78" s="8">
        <v>149.24</v>
      </c>
      <c r="F78" s="8"/>
    </row>
    <row r="79" spans="2:6" x14ac:dyDescent="0.2">
      <c r="B79" t="s">
        <v>15</v>
      </c>
      <c r="E79" s="8">
        <v>2.3199999999999998</v>
      </c>
      <c r="F79" s="8"/>
    </row>
    <row r="80" spans="2:6" ht="13.5" thickBot="1" x14ac:dyDescent="0.25"/>
    <row r="81" spans="1:9" ht="16.5" thickTop="1" thickBot="1" x14ac:dyDescent="0.3">
      <c r="B81" s="5" t="s">
        <v>82</v>
      </c>
      <c r="E81" s="16">
        <f>12*E63+2*E74</f>
        <v>42687.42</v>
      </c>
      <c r="F81" s="117"/>
    </row>
    <row r="82" spans="1:9" ht="23.25" thickTop="1" x14ac:dyDescent="0.2">
      <c r="B82" s="17" t="s">
        <v>17</v>
      </c>
    </row>
    <row r="84" spans="1:9" x14ac:dyDescent="0.2">
      <c r="B84" s="18"/>
      <c r="C84" s="18"/>
      <c r="D84" s="18"/>
      <c r="E84" s="18"/>
      <c r="F84" s="18"/>
      <c r="G84" s="18"/>
      <c r="H84" s="18"/>
      <c r="I84" s="18"/>
    </row>
    <row r="89" spans="1:9" ht="22.5" customHeight="1" x14ac:dyDescent="0.3">
      <c r="A89" s="116"/>
      <c r="B89" s="1" t="s">
        <v>75</v>
      </c>
    </row>
    <row r="91" spans="1:9" x14ac:dyDescent="0.2">
      <c r="B91" s="2" t="s">
        <v>0</v>
      </c>
      <c r="C91" s="3">
        <v>0</v>
      </c>
    </row>
    <row r="92" spans="1:9" x14ac:dyDescent="0.2">
      <c r="B92" s="2"/>
      <c r="C92" s="4"/>
    </row>
    <row r="93" spans="1:9" x14ac:dyDescent="0.2">
      <c r="B93" s="5" t="s">
        <v>79</v>
      </c>
      <c r="C93" s="122">
        <v>0</v>
      </c>
      <c r="D93" s="101"/>
      <c r="E93" s="102"/>
      <c r="F93" s="102"/>
    </row>
    <row r="94" spans="1:9" x14ac:dyDescent="0.2">
      <c r="B94" s="5"/>
      <c r="C94" s="6"/>
      <c r="D94" s="101"/>
      <c r="E94" s="102"/>
      <c r="F94" s="102"/>
    </row>
    <row r="95" spans="1:9" x14ac:dyDescent="0.2">
      <c r="B95" s="5" t="s">
        <v>1</v>
      </c>
      <c r="C95" s="6">
        <v>47.67</v>
      </c>
      <c r="D95" s="101"/>
      <c r="E95" s="102"/>
      <c r="F95" s="102"/>
    </row>
    <row r="96" spans="1:9" x14ac:dyDescent="0.2">
      <c r="B96" s="5"/>
      <c r="C96" s="6"/>
      <c r="D96" s="101"/>
      <c r="E96" s="102"/>
      <c r="F96" s="102"/>
    </row>
    <row r="97" spans="2:6" x14ac:dyDescent="0.2">
      <c r="B97" s="5" t="s">
        <v>80</v>
      </c>
      <c r="C97" s="6">
        <v>179.86</v>
      </c>
      <c r="D97" s="101"/>
      <c r="E97" s="102"/>
      <c r="F97" s="102"/>
    </row>
    <row r="98" spans="2:6" x14ac:dyDescent="0.2">
      <c r="B98" s="2"/>
    </row>
    <row r="99" spans="2:6" x14ac:dyDescent="0.2">
      <c r="B99" s="7" t="s">
        <v>2</v>
      </c>
    </row>
    <row r="100" spans="2:6" x14ac:dyDescent="0.2">
      <c r="B100" t="s">
        <v>3</v>
      </c>
      <c r="E100" s="8">
        <v>1238.68</v>
      </c>
      <c r="F100" s="8"/>
    </row>
    <row r="101" spans="2:6" x14ac:dyDescent="0.2">
      <c r="B101" t="s">
        <v>4</v>
      </c>
      <c r="E101" s="8">
        <f>C91*C95</f>
        <v>0</v>
      </c>
      <c r="F101" s="8"/>
    </row>
    <row r="102" spans="2:6" x14ac:dyDescent="0.2">
      <c r="B102" t="s">
        <v>5</v>
      </c>
      <c r="E102" s="8">
        <v>651.05999999999995</v>
      </c>
      <c r="F102" s="8"/>
    </row>
    <row r="103" spans="2:6" x14ac:dyDescent="0.2">
      <c r="B103" t="s">
        <v>6</v>
      </c>
      <c r="E103" s="8">
        <v>367.34</v>
      </c>
      <c r="F103" s="8"/>
    </row>
    <row r="104" spans="2:6" x14ac:dyDescent="0.2">
      <c r="B104" t="s">
        <v>7</v>
      </c>
      <c r="E104" s="8">
        <v>440.53</v>
      </c>
      <c r="F104" s="8"/>
    </row>
    <row r="105" spans="2:6" x14ac:dyDescent="0.2">
      <c r="B105" t="s">
        <v>8</v>
      </c>
      <c r="E105" s="8">
        <v>24.14</v>
      </c>
      <c r="F105" s="8"/>
    </row>
    <row r="106" spans="2:6" x14ac:dyDescent="0.2">
      <c r="B106" t="s">
        <v>9</v>
      </c>
      <c r="E106" s="8">
        <v>400.77</v>
      </c>
      <c r="F106" s="8"/>
    </row>
    <row r="107" spans="2:6" x14ac:dyDescent="0.2">
      <c r="B107" t="s">
        <v>78</v>
      </c>
      <c r="E107" s="8">
        <f>C93*C97</f>
        <v>0</v>
      </c>
      <c r="F107" s="8"/>
    </row>
    <row r="108" spans="2:6" ht="15" x14ac:dyDescent="0.25">
      <c r="B108" s="9"/>
      <c r="E108" s="10">
        <f>SUM(E100:E107)</f>
        <v>3122.5199999999995</v>
      </c>
      <c r="F108" s="10"/>
    </row>
    <row r="110" spans="2:6" x14ac:dyDescent="0.2">
      <c r="B110" s="7" t="s">
        <v>10</v>
      </c>
    </row>
    <row r="111" spans="2:6" x14ac:dyDescent="0.2">
      <c r="B111" s="11" t="s">
        <v>11</v>
      </c>
      <c r="C111" s="12">
        <v>29.43</v>
      </c>
      <c r="D111" s="103"/>
    </row>
    <row r="112" spans="2:6" x14ac:dyDescent="0.2">
      <c r="B112" s="13"/>
    </row>
    <row r="113" spans="2:6" x14ac:dyDescent="0.2">
      <c r="B113" t="s">
        <v>3</v>
      </c>
      <c r="E113" s="8">
        <v>764.37</v>
      </c>
      <c r="F113" s="8"/>
    </row>
    <row r="114" spans="2:6" x14ac:dyDescent="0.2">
      <c r="B114" t="s">
        <v>4</v>
      </c>
      <c r="E114" s="8">
        <f>C91*C111</f>
        <v>0</v>
      </c>
      <c r="F114" s="8"/>
    </row>
    <row r="115" spans="2:6" x14ac:dyDescent="0.2">
      <c r="B115" t="s">
        <v>5</v>
      </c>
      <c r="E115" s="8">
        <v>651.05999999999995</v>
      </c>
      <c r="F115" s="8"/>
    </row>
    <row r="116" spans="2:6" x14ac:dyDescent="0.2">
      <c r="B116" t="s">
        <v>6</v>
      </c>
      <c r="E116" s="8">
        <v>367.34</v>
      </c>
      <c r="F116" s="8"/>
    </row>
    <row r="117" spans="2:6" x14ac:dyDescent="0.2">
      <c r="B117" t="s">
        <v>7</v>
      </c>
      <c r="E117" s="8">
        <v>440.53</v>
      </c>
      <c r="F117" s="8"/>
    </row>
    <row r="118" spans="2:6" x14ac:dyDescent="0.2">
      <c r="B118" t="s">
        <v>77</v>
      </c>
      <c r="E118" s="8">
        <f>C93*C97</f>
        <v>0</v>
      </c>
      <c r="F118" s="8"/>
    </row>
    <row r="119" spans="2:6" ht="15" x14ac:dyDescent="0.25">
      <c r="B119" s="9"/>
      <c r="E119" s="14">
        <f>SUM(E113:E117)</f>
        <v>2223.2999999999997</v>
      </c>
      <c r="F119" s="14"/>
    </row>
    <row r="121" spans="2:6" x14ac:dyDescent="0.2">
      <c r="B121" s="15" t="s">
        <v>12</v>
      </c>
    </row>
    <row r="122" spans="2:6" x14ac:dyDescent="0.2">
      <c r="B122" t="s">
        <v>13</v>
      </c>
      <c r="E122" s="8">
        <v>102.95</v>
      </c>
      <c r="F122" s="8"/>
    </row>
    <row r="123" spans="2:6" x14ac:dyDescent="0.2">
      <c r="B123" t="s">
        <v>14</v>
      </c>
      <c r="E123" s="8">
        <v>147.07</v>
      </c>
      <c r="F123" s="8"/>
    </row>
    <row r="124" spans="2:6" x14ac:dyDescent="0.2">
      <c r="B124" t="s">
        <v>15</v>
      </c>
      <c r="E124" s="8">
        <v>2.2799999999999998</v>
      </c>
      <c r="F124" s="8"/>
    </row>
    <row r="125" spans="2:6" ht="13.5" thickBot="1" x14ac:dyDescent="0.25"/>
    <row r="126" spans="2:6" ht="16.5" thickTop="1" thickBot="1" x14ac:dyDescent="0.3">
      <c r="B126" s="5" t="s">
        <v>76</v>
      </c>
      <c r="E126" s="16">
        <f>12*E108+2*E119</f>
        <v>41916.839999999989</v>
      </c>
      <c r="F126" s="117"/>
    </row>
    <row r="127" spans="2:6" ht="23.25" thickTop="1" x14ac:dyDescent="0.2">
      <c r="B127" s="17" t="s">
        <v>17</v>
      </c>
    </row>
    <row r="129" spans="1:9" x14ac:dyDescent="0.2">
      <c r="B129" s="18"/>
      <c r="C129" s="18"/>
      <c r="D129" s="18"/>
      <c r="E129" s="18"/>
      <c r="F129" s="18"/>
      <c r="G129" s="18"/>
      <c r="H129" s="18"/>
      <c r="I129" s="18"/>
    </row>
    <row r="135" spans="1:9" ht="22.5" customHeight="1" x14ac:dyDescent="0.3">
      <c r="A135" s="116"/>
      <c r="B135" s="1" t="s">
        <v>73</v>
      </c>
    </row>
    <row r="137" spans="1:9" x14ac:dyDescent="0.2">
      <c r="B137" s="2" t="s">
        <v>0</v>
      </c>
      <c r="C137" s="3">
        <v>1</v>
      </c>
    </row>
    <row r="138" spans="1:9" x14ac:dyDescent="0.2">
      <c r="B138" s="2"/>
      <c r="C138" s="4"/>
    </row>
    <row r="139" spans="1:9" x14ac:dyDescent="0.2">
      <c r="B139" s="5" t="s">
        <v>1</v>
      </c>
      <c r="C139" s="6">
        <v>46.74</v>
      </c>
      <c r="D139" s="101"/>
      <c r="E139" s="102"/>
      <c r="F139" s="102"/>
    </row>
    <row r="140" spans="1:9" x14ac:dyDescent="0.2">
      <c r="B140" s="2"/>
    </row>
    <row r="141" spans="1:9" x14ac:dyDescent="0.2">
      <c r="B141" s="7" t="s">
        <v>2</v>
      </c>
    </row>
    <row r="142" spans="1:9" x14ac:dyDescent="0.2">
      <c r="B142" t="s">
        <v>3</v>
      </c>
      <c r="E142" s="8">
        <v>1214.3900000000001</v>
      </c>
      <c r="F142" s="8"/>
    </row>
    <row r="143" spans="1:9" x14ac:dyDescent="0.2">
      <c r="B143" t="s">
        <v>4</v>
      </c>
      <c r="E143" s="8">
        <f>C137*C139</f>
        <v>46.74</v>
      </c>
      <c r="F143" s="8"/>
    </row>
    <row r="144" spans="1:9" x14ac:dyDescent="0.2">
      <c r="B144" t="s">
        <v>5</v>
      </c>
      <c r="E144" s="8">
        <v>638.29</v>
      </c>
      <c r="F144" s="8"/>
    </row>
    <row r="145" spans="2:6" x14ac:dyDescent="0.2">
      <c r="B145" t="s">
        <v>6</v>
      </c>
      <c r="E145" s="8">
        <v>360.14</v>
      </c>
      <c r="F145" s="8"/>
    </row>
    <row r="146" spans="2:6" x14ac:dyDescent="0.2">
      <c r="B146" t="s">
        <v>7</v>
      </c>
      <c r="E146" s="8">
        <v>431.89</v>
      </c>
      <c r="F146" s="8"/>
    </row>
    <row r="147" spans="2:6" x14ac:dyDescent="0.2">
      <c r="B147" t="s">
        <v>8</v>
      </c>
      <c r="E147" s="8">
        <v>23.67</v>
      </c>
      <c r="F147" s="8"/>
    </row>
    <row r="148" spans="2:6" x14ac:dyDescent="0.2">
      <c r="B148" t="s">
        <v>9</v>
      </c>
      <c r="E148" s="8">
        <v>392.91</v>
      </c>
      <c r="F148" s="8"/>
    </row>
    <row r="149" spans="2:6" ht="15" x14ac:dyDescent="0.25">
      <c r="B149" s="9"/>
      <c r="E149" s="10">
        <f>SUM(E142:E148)</f>
        <v>3108.0299999999997</v>
      </c>
      <c r="F149" s="10"/>
    </row>
    <row r="151" spans="2:6" x14ac:dyDescent="0.2">
      <c r="B151" s="7" t="s">
        <v>10</v>
      </c>
    </row>
    <row r="152" spans="2:6" x14ac:dyDescent="0.2">
      <c r="B152" s="11" t="s">
        <v>11</v>
      </c>
      <c r="C152" s="12">
        <v>28.85</v>
      </c>
      <c r="D152" s="103"/>
    </row>
    <row r="153" spans="2:6" x14ac:dyDescent="0.2">
      <c r="B153" s="13"/>
    </row>
    <row r="154" spans="2:6" x14ac:dyDescent="0.2">
      <c r="B154" t="s">
        <v>3</v>
      </c>
      <c r="E154" s="8">
        <v>749.38</v>
      </c>
      <c r="F154" s="8"/>
    </row>
    <row r="155" spans="2:6" x14ac:dyDescent="0.2">
      <c r="B155" t="s">
        <v>4</v>
      </c>
      <c r="E155" s="8">
        <f>C137*C152</f>
        <v>28.85</v>
      </c>
      <c r="F155" s="8"/>
    </row>
    <row r="156" spans="2:6" x14ac:dyDescent="0.2">
      <c r="B156" t="s">
        <v>5</v>
      </c>
      <c r="E156" s="8">
        <v>638.29</v>
      </c>
      <c r="F156" s="8"/>
    </row>
    <row r="157" spans="2:6" x14ac:dyDescent="0.2">
      <c r="B157" t="s">
        <v>6</v>
      </c>
      <c r="E157" s="8">
        <v>360.14</v>
      </c>
      <c r="F157" s="8"/>
    </row>
    <row r="158" spans="2:6" x14ac:dyDescent="0.2">
      <c r="B158" t="s">
        <v>7</v>
      </c>
      <c r="E158" s="8">
        <v>431.89</v>
      </c>
      <c r="F158" s="8"/>
    </row>
    <row r="159" spans="2:6" ht="15" x14ac:dyDescent="0.25">
      <c r="B159" s="9"/>
      <c r="E159" s="14">
        <f>SUM(E154:E158)</f>
        <v>2208.5499999999997</v>
      </c>
      <c r="F159" s="14"/>
    </row>
    <row r="161" spans="1:9" x14ac:dyDescent="0.2">
      <c r="B161" s="15" t="s">
        <v>12</v>
      </c>
    </row>
    <row r="162" spans="1:9" x14ac:dyDescent="0.2">
      <c r="B162" t="s">
        <v>13</v>
      </c>
      <c r="E162" s="8">
        <v>100.93</v>
      </c>
      <c r="F162" s="8"/>
    </row>
    <row r="163" spans="1:9" x14ac:dyDescent="0.2">
      <c r="B163" t="s">
        <v>14</v>
      </c>
      <c r="E163" s="8">
        <v>144.19</v>
      </c>
      <c r="F163" s="8"/>
    </row>
    <row r="164" spans="1:9" x14ac:dyDescent="0.2">
      <c r="B164" t="s">
        <v>15</v>
      </c>
      <c r="E164" s="8">
        <v>2.2400000000000002</v>
      </c>
      <c r="F164" s="8"/>
    </row>
    <row r="165" spans="1:9" ht="13.5" thickBot="1" x14ac:dyDescent="0.25"/>
    <row r="166" spans="1:9" ht="16.5" thickTop="1" thickBot="1" x14ac:dyDescent="0.3">
      <c r="B166" s="5" t="s">
        <v>74</v>
      </c>
      <c r="E166" s="16">
        <f>12*E149+2*E159</f>
        <v>41713.46</v>
      </c>
      <c r="F166" s="117"/>
    </row>
    <row r="167" spans="1:9" ht="23.25" thickTop="1" x14ac:dyDescent="0.2">
      <c r="B167" s="17" t="s">
        <v>17</v>
      </c>
    </row>
    <row r="169" spans="1:9" x14ac:dyDescent="0.2">
      <c r="B169" s="18"/>
      <c r="C169" s="18"/>
      <c r="D169" s="18"/>
      <c r="E169" s="18"/>
      <c r="F169" s="18"/>
      <c r="G169" s="18"/>
      <c r="H169" s="18"/>
      <c r="I169" s="18"/>
    </row>
    <row r="173" spans="1:9" ht="22.5" customHeight="1" x14ac:dyDescent="0.3">
      <c r="A173" s="116"/>
      <c r="B173" s="1" t="s">
        <v>71</v>
      </c>
    </row>
    <row r="175" spans="1:9" x14ac:dyDescent="0.2">
      <c r="B175" s="2" t="s">
        <v>0</v>
      </c>
      <c r="C175" s="3">
        <v>1</v>
      </c>
    </row>
    <row r="176" spans="1:9" x14ac:dyDescent="0.2">
      <c r="B176" s="2"/>
      <c r="C176" s="4"/>
    </row>
    <row r="177" spans="2:6" x14ac:dyDescent="0.2">
      <c r="B177" s="5" t="s">
        <v>1</v>
      </c>
      <c r="C177" s="6">
        <v>46.32</v>
      </c>
      <c r="D177" s="101"/>
      <c r="E177" s="102"/>
      <c r="F177" s="102"/>
    </row>
    <row r="178" spans="2:6" x14ac:dyDescent="0.2">
      <c r="B178" s="2"/>
    </row>
    <row r="179" spans="2:6" x14ac:dyDescent="0.2">
      <c r="B179" s="7" t="s">
        <v>2</v>
      </c>
    </row>
    <row r="180" spans="2:6" x14ac:dyDescent="0.2">
      <c r="B180" t="s">
        <v>3</v>
      </c>
      <c r="E180" s="8">
        <v>1203.56</v>
      </c>
      <c r="F180" s="8"/>
    </row>
    <row r="181" spans="2:6" x14ac:dyDescent="0.2">
      <c r="B181" t="s">
        <v>4</v>
      </c>
      <c r="E181" s="8">
        <f>C175*C177</f>
        <v>46.32</v>
      </c>
      <c r="F181" s="8"/>
    </row>
    <row r="182" spans="2:6" x14ac:dyDescent="0.2">
      <c r="B182" t="s">
        <v>5</v>
      </c>
      <c r="E182" s="8">
        <v>632.6</v>
      </c>
      <c r="F182" s="8"/>
    </row>
    <row r="183" spans="2:6" x14ac:dyDescent="0.2">
      <c r="B183" t="s">
        <v>6</v>
      </c>
      <c r="E183" s="8">
        <v>356.93</v>
      </c>
      <c r="F183" s="8"/>
    </row>
    <row r="184" spans="2:6" x14ac:dyDescent="0.2">
      <c r="B184" t="s">
        <v>7</v>
      </c>
      <c r="E184" s="8">
        <v>428.03999999999996</v>
      </c>
      <c r="F184" s="8"/>
    </row>
    <row r="185" spans="2:6" x14ac:dyDescent="0.2">
      <c r="B185" t="s">
        <v>8</v>
      </c>
      <c r="E185" s="8">
        <v>23.46</v>
      </c>
      <c r="F185" s="8"/>
    </row>
    <row r="186" spans="2:6" x14ac:dyDescent="0.2">
      <c r="B186" t="s">
        <v>9</v>
      </c>
      <c r="E186" s="8">
        <v>389.40999999999997</v>
      </c>
      <c r="F186" s="8"/>
    </row>
    <row r="187" spans="2:6" ht="15" x14ac:dyDescent="0.25">
      <c r="B187" s="9"/>
      <c r="E187" s="10">
        <f>SUM(E180:E186)</f>
        <v>3080.3199999999997</v>
      </c>
      <c r="F187" s="10"/>
    </row>
    <row r="189" spans="2:6" x14ac:dyDescent="0.2">
      <c r="B189" s="7" t="s">
        <v>10</v>
      </c>
    </row>
    <row r="190" spans="2:6" x14ac:dyDescent="0.2">
      <c r="B190" s="11" t="s">
        <v>11</v>
      </c>
      <c r="C190" s="12">
        <v>28.59</v>
      </c>
      <c r="D190" s="103"/>
    </row>
    <row r="191" spans="2:6" x14ac:dyDescent="0.2">
      <c r="B191" s="13"/>
    </row>
    <row r="192" spans="2:6" x14ac:dyDescent="0.2">
      <c r="B192" t="s">
        <v>3</v>
      </c>
      <c r="E192" s="8">
        <v>742.7</v>
      </c>
      <c r="F192" s="8"/>
    </row>
    <row r="193" spans="2:9" x14ac:dyDescent="0.2">
      <c r="B193" t="s">
        <v>4</v>
      </c>
      <c r="E193" s="8">
        <f>C175*C190</f>
        <v>28.59</v>
      </c>
      <c r="F193" s="8"/>
    </row>
    <row r="194" spans="2:9" x14ac:dyDescent="0.2">
      <c r="B194" t="s">
        <v>5</v>
      </c>
      <c r="E194" s="8">
        <v>632.6</v>
      </c>
      <c r="F194" s="8"/>
    </row>
    <row r="195" spans="2:9" x14ac:dyDescent="0.2">
      <c r="B195" t="s">
        <v>6</v>
      </c>
      <c r="E195" s="8">
        <v>356.93</v>
      </c>
      <c r="F195" s="8"/>
    </row>
    <row r="196" spans="2:9" x14ac:dyDescent="0.2">
      <c r="B196" t="s">
        <v>7</v>
      </c>
      <c r="E196" s="8">
        <v>428.03999999999996</v>
      </c>
      <c r="F196" s="8"/>
    </row>
    <row r="197" spans="2:9" ht="15" x14ac:dyDescent="0.25">
      <c r="B197" s="9"/>
      <c r="E197" s="14">
        <f>SUM(E192:E196)</f>
        <v>2188.86</v>
      </c>
      <c r="F197" s="14"/>
    </row>
    <row r="199" spans="2:9" x14ac:dyDescent="0.2">
      <c r="B199" s="15" t="s">
        <v>12</v>
      </c>
    </row>
    <row r="200" spans="2:9" x14ac:dyDescent="0.2">
      <c r="B200" t="s">
        <v>13</v>
      </c>
      <c r="E200" s="8">
        <v>100.03</v>
      </c>
      <c r="F200" s="8"/>
    </row>
    <row r="201" spans="2:9" x14ac:dyDescent="0.2">
      <c r="B201" t="s">
        <v>14</v>
      </c>
      <c r="E201" s="8">
        <v>142.89999999999998</v>
      </c>
      <c r="F201" s="8"/>
    </row>
    <row r="202" spans="2:9" x14ac:dyDescent="0.2">
      <c r="B202" t="s">
        <v>15</v>
      </c>
      <c r="E202" s="8">
        <v>2.2200000000000002</v>
      </c>
      <c r="F202" s="8"/>
    </row>
    <row r="203" spans="2:9" ht="13.5" thickBot="1" x14ac:dyDescent="0.25"/>
    <row r="204" spans="2:9" ht="16.5" thickTop="1" thickBot="1" x14ac:dyDescent="0.3">
      <c r="B204" s="5" t="s">
        <v>72</v>
      </c>
      <c r="E204" s="16">
        <f>12*E187+2*E197</f>
        <v>41341.56</v>
      </c>
      <c r="F204" s="117"/>
    </row>
    <row r="205" spans="2:9" ht="23.25" thickTop="1" x14ac:dyDescent="0.2">
      <c r="B205" s="17" t="s">
        <v>17</v>
      </c>
    </row>
    <row r="207" spans="2:9" x14ac:dyDescent="0.2">
      <c r="B207" s="18"/>
      <c r="C207" s="18"/>
      <c r="D207" s="18"/>
      <c r="E207" s="18"/>
      <c r="F207" s="18"/>
      <c r="G207" s="18"/>
      <c r="H207" s="18"/>
      <c r="I207" s="18"/>
    </row>
    <row r="210" spans="2:6" ht="22.5" customHeight="1" x14ac:dyDescent="0.3">
      <c r="B210" s="1" t="s">
        <v>69</v>
      </c>
    </row>
    <row r="212" spans="2:6" x14ac:dyDescent="0.2">
      <c r="B212" s="2" t="s">
        <v>0</v>
      </c>
      <c r="C212" s="3">
        <v>7</v>
      </c>
      <c r="E212" s="107" t="s">
        <v>67</v>
      </c>
      <c r="F212" s="107" t="s">
        <v>68</v>
      </c>
    </row>
    <row r="213" spans="2:6" x14ac:dyDescent="0.2">
      <c r="B213" s="2"/>
      <c r="C213" s="4"/>
    </row>
    <row r="214" spans="2:6" x14ac:dyDescent="0.2">
      <c r="B214" s="5" t="s">
        <v>1</v>
      </c>
      <c r="C214" s="6">
        <v>45.29</v>
      </c>
      <c r="D214" s="101">
        <v>45.41</v>
      </c>
    </row>
    <row r="215" spans="2:6" x14ac:dyDescent="0.2">
      <c r="B215" s="2"/>
    </row>
    <row r="216" spans="2:6" x14ac:dyDescent="0.2">
      <c r="B216" s="7" t="s">
        <v>2</v>
      </c>
    </row>
    <row r="217" spans="2:6" x14ac:dyDescent="0.2">
      <c r="B217" t="s">
        <v>3</v>
      </c>
      <c r="E217" s="8">
        <v>1177.08</v>
      </c>
      <c r="F217" s="8">
        <v>1179.96</v>
      </c>
    </row>
    <row r="218" spans="2:6" x14ac:dyDescent="0.2">
      <c r="B218" t="s">
        <v>4</v>
      </c>
      <c r="E218" s="8">
        <f>C212*C214</f>
        <v>317.02999999999997</v>
      </c>
      <c r="F218" s="8">
        <f>C212*D214</f>
        <v>317.87</v>
      </c>
    </row>
    <row r="219" spans="2:6" x14ac:dyDescent="0.2">
      <c r="B219" t="s">
        <v>5</v>
      </c>
      <c r="E219" s="8">
        <v>618.66999999999996</v>
      </c>
      <c r="F219" s="8">
        <v>620.19000000000005</v>
      </c>
    </row>
    <row r="220" spans="2:6" x14ac:dyDescent="0.2">
      <c r="B220" t="s">
        <v>6</v>
      </c>
      <c r="E220" s="8">
        <v>349.08</v>
      </c>
      <c r="F220" s="8">
        <v>349.93</v>
      </c>
    </row>
    <row r="221" spans="2:6" x14ac:dyDescent="0.2">
      <c r="B221" t="s">
        <v>7</v>
      </c>
      <c r="E221" s="8">
        <v>418.62</v>
      </c>
      <c r="F221" s="8">
        <v>419.64</v>
      </c>
    </row>
    <row r="222" spans="2:6" x14ac:dyDescent="0.2">
      <c r="B222" t="s">
        <v>8</v>
      </c>
      <c r="E222" s="8">
        <v>22.94</v>
      </c>
      <c r="F222" s="8">
        <v>23</v>
      </c>
    </row>
    <row r="223" spans="2:6" x14ac:dyDescent="0.2">
      <c r="B223" t="s">
        <v>9</v>
      </c>
      <c r="E223" s="8">
        <v>380.84</v>
      </c>
      <c r="F223" s="8">
        <v>381.77</v>
      </c>
    </row>
    <row r="224" spans="2:6" ht="15" x14ac:dyDescent="0.25">
      <c r="B224" s="9"/>
      <c r="E224" s="10">
        <f>SUM(E217:E223)</f>
        <v>3284.2599999999998</v>
      </c>
      <c r="F224" s="10">
        <f>SUM(F217:F223)</f>
        <v>3292.3599999999997</v>
      </c>
    </row>
    <row r="226" spans="2:6" x14ac:dyDescent="0.2">
      <c r="B226" s="7" t="s">
        <v>10</v>
      </c>
    </row>
    <row r="227" spans="2:6" x14ac:dyDescent="0.2">
      <c r="B227" s="11" t="s">
        <v>11</v>
      </c>
      <c r="C227" s="12">
        <v>27.95</v>
      </c>
      <c r="D227" s="103">
        <v>28.02</v>
      </c>
    </row>
    <row r="228" spans="2:6" x14ac:dyDescent="0.2">
      <c r="B228" s="13"/>
    </row>
    <row r="229" spans="2:6" x14ac:dyDescent="0.2">
      <c r="B229" t="s">
        <v>3</v>
      </c>
      <c r="E229" s="8">
        <v>726.35</v>
      </c>
      <c r="F229" s="8">
        <v>728.13</v>
      </c>
    </row>
    <row r="230" spans="2:6" x14ac:dyDescent="0.2">
      <c r="B230" t="s">
        <v>4</v>
      </c>
      <c r="E230" s="8">
        <f>C212*C227</f>
        <v>195.65</v>
      </c>
      <c r="F230" s="8">
        <f>C212*D227</f>
        <v>196.14</v>
      </c>
    </row>
    <row r="231" spans="2:6" x14ac:dyDescent="0.2">
      <c r="B231" t="s">
        <v>5</v>
      </c>
      <c r="E231" s="8">
        <v>618.66999999999996</v>
      </c>
      <c r="F231" s="8">
        <v>620.19000000000005</v>
      </c>
    </row>
    <row r="232" spans="2:6" x14ac:dyDescent="0.2">
      <c r="B232" t="s">
        <v>6</v>
      </c>
      <c r="E232" s="8">
        <v>349.08</v>
      </c>
      <c r="F232" s="8">
        <v>349.93</v>
      </c>
    </row>
    <row r="233" spans="2:6" x14ac:dyDescent="0.2">
      <c r="B233" t="s">
        <v>7</v>
      </c>
      <c r="E233" s="8">
        <v>418.62</v>
      </c>
      <c r="F233" s="8">
        <v>419.64</v>
      </c>
    </row>
    <row r="234" spans="2:6" ht="15" x14ac:dyDescent="0.25">
      <c r="B234" s="9"/>
      <c r="E234" s="14">
        <f>SUM(E229:E233)</f>
        <v>2308.37</v>
      </c>
      <c r="F234" s="14">
        <f>SUM(F229:F233)</f>
        <v>2314.0300000000002</v>
      </c>
    </row>
    <row r="236" spans="2:6" x14ac:dyDescent="0.2">
      <c r="B236" s="15" t="s">
        <v>12</v>
      </c>
    </row>
    <row r="237" spans="2:6" x14ac:dyDescent="0.2">
      <c r="B237" t="s">
        <v>13</v>
      </c>
      <c r="E237" s="8">
        <v>97.820000000000007</v>
      </c>
      <c r="F237" s="8">
        <v>98.06</v>
      </c>
    </row>
    <row r="238" spans="2:6" x14ac:dyDescent="0.2">
      <c r="B238" t="s">
        <v>14</v>
      </c>
      <c r="E238" s="8">
        <v>139.75</v>
      </c>
      <c r="F238" s="8">
        <v>140.09</v>
      </c>
    </row>
    <row r="239" spans="2:6" x14ac:dyDescent="0.2">
      <c r="B239" t="s">
        <v>15</v>
      </c>
      <c r="E239" s="8">
        <v>2.16</v>
      </c>
      <c r="F239" s="8">
        <v>2.17</v>
      </c>
    </row>
    <row r="240" spans="2:6" ht="13.5" thickBot="1" x14ac:dyDescent="0.25"/>
    <row r="241" spans="2:9" ht="16.5" thickTop="1" thickBot="1" x14ac:dyDescent="0.3">
      <c r="B241" s="5" t="s">
        <v>70</v>
      </c>
      <c r="E241" s="16">
        <f>12*E224+2*E234</f>
        <v>44027.859999999993</v>
      </c>
      <c r="F241" s="16">
        <f>6*E224+6*F224+E234+F234</f>
        <v>44082.119999999995</v>
      </c>
    </row>
    <row r="242" spans="2:9" ht="23.25" thickTop="1" x14ac:dyDescent="0.2">
      <c r="B242" s="17" t="s">
        <v>17</v>
      </c>
    </row>
    <row r="244" spans="2:9" x14ac:dyDescent="0.2">
      <c r="B244" s="18"/>
      <c r="C244" s="18"/>
      <c r="D244" s="18"/>
      <c r="E244" s="18"/>
      <c r="F244" s="18"/>
      <c r="G244" s="18"/>
      <c r="H244" s="18"/>
      <c r="I244" s="18"/>
    </row>
    <row r="248" spans="2:9" ht="22.5" customHeight="1" x14ac:dyDescent="0.3">
      <c r="B248" s="1" t="s">
        <v>65</v>
      </c>
    </row>
    <row r="250" spans="2:9" x14ac:dyDescent="0.2">
      <c r="B250" s="2" t="s">
        <v>0</v>
      </c>
      <c r="C250" s="3">
        <v>7</v>
      </c>
      <c r="E250" s="107" t="s">
        <v>67</v>
      </c>
      <c r="F250" s="107" t="s">
        <v>68</v>
      </c>
    </row>
    <row r="251" spans="2:9" x14ac:dyDescent="0.2">
      <c r="B251" s="2"/>
      <c r="C251" s="4"/>
    </row>
    <row r="252" spans="2:9" x14ac:dyDescent="0.2">
      <c r="B252" s="5" t="s">
        <v>1</v>
      </c>
      <c r="C252" s="6">
        <v>44.18</v>
      </c>
      <c r="D252" s="101">
        <v>44.29</v>
      </c>
    </row>
    <row r="253" spans="2:9" x14ac:dyDescent="0.2">
      <c r="B253" s="2"/>
    </row>
    <row r="254" spans="2:9" x14ac:dyDescent="0.2">
      <c r="B254" s="7" t="s">
        <v>2</v>
      </c>
    </row>
    <row r="255" spans="2:9" x14ac:dyDescent="0.2">
      <c r="B255" t="s">
        <v>3</v>
      </c>
      <c r="E255" s="8">
        <v>1148.3399999999999</v>
      </c>
      <c r="F255" s="8">
        <v>1151.1600000000001</v>
      </c>
    </row>
    <row r="256" spans="2:9" x14ac:dyDescent="0.2">
      <c r="B256" t="s">
        <v>4</v>
      </c>
      <c r="E256" s="8">
        <f>C250*C252</f>
        <v>309.26</v>
      </c>
      <c r="F256" s="8">
        <f>C250*D252</f>
        <v>310.02999999999997</v>
      </c>
    </row>
    <row r="257" spans="2:6" x14ac:dyDescent="0.2">
      <c r="B257" t="s">
        <v>5</v>
      </c>
      <c r="E257" s="8">
        <v>603.55999999999995</v>
      </c>
      <c r="F257" s="8">
        <v>605.04999999999995</v>
      </c>
    </row>
    <row r="258" spans="2:6" x14ac:dyDescent="0.2">
      <c r="B258" t="s">
        <v>6</v>
      </c>
      <c r="E258" s="8">
        <v>340.55</v>
      </c>
      <c r="F258" s="8">
        <v>341.39</v>
      </c>
    </row>
    <row r="259" spans="2:6" x14ac:dyDescent="0.2">
      <c r="B259" t="s">
        <v>7</v>
      </c>
      <c r="E259" s="8">
        <v>408.39</v>
      </c>
      <c r="F259" s="8">
        <v>409.4</v>
      </c>
    </row>
    <row r="260" spans="2:6" x14ac:dyDescent="0.2">
      <c r="B260" t="s">
        <v>8</v>
      </c>
      <c r="E260" s="8">
        <v>22.380000000000003</v>
      </c>
      <c r="F260" s="8">
        <v>22.430000000000003</v>
      </c>
    </row>
    <row r="261" spans="2:6" x14ac:dyDescent="0.2">
      <c r="B261" t="s">
        <v>9</v>
      </c>
      <c r="E261" s="8">
        <v>371.53999999999996</v>
      </c>
      <c r="F261" s="8">
        <v>372.45</v>
      </c>
    </row>
    <row r="262" spans="2:6" ht="15" x14ac:dyDescent="0.25">
      <c r="B262" s="9"/>
      <c r="E262" s="10">
        <f>SUM(E255:E261)</f>
        <v>3204.02</v>
      </c>
      <c r="F262" s="10">
        <f>SUM(F255:F261)</f>
        <v>3211.9099999999994</v>
      </c>
    </row>
    <row r="264" spans="2:6" x14ac:dyDescent="0.2">
      <c r="B264" s="7" t="s">
        <v>10</v>
      </c>
    </row>
    <row r="265" spans="2:6" x14ac:dyDescent="0.2">
      <c r="B265" s="11" t="s">
        <v>11</v>
      </c>
      <c r="C265" s="12">
        <v>27.26</v>
      </c>
      <c r="D265" s="103">
        <v>27.32</v>
      </c>
    </row>
    <row r="266" spans="2:6" x14ac:dyDescent="0.2">
      <c r="B266" s="13"/>
    </row>
    <row r="267" spans="2:6" x14ac:dyDescent="0.2">
      <c r="B267" t="s">
        <v>3</v>
      </c>
      <c r="E267" s="8">
        <v>708.61</v>
      </c>
      <c r="F267" s="8">
        <v>710.35</v>
      </c>
    </row>
    <row r="268" spans="2:6" x14ac:dyDescent="0.2">
      <c r="B268" t="s">
        <v>4</v>
      </c>
      <c r="E268" s="8">
        <f>C250*C265</f>
        <v>190.82000000000002</v>
      </c>
      <c r="F268" s="8">
        <f>C250*D265</f>
        <v>191.24</v>
      </c>
    </row>
    <row r="269" spans="2:6" x14ac:dyDescent="0.2">
      <c r="B269" t="s">
        <v>5</v>
      </c>
      <c r="E269" s="8">
        <v>603.55999999999995</v>
      </c>
      <c r="F269" s="8">
        <v>605.04999999999995</v>
      </c>
    </row>
    <row r="270" spans="2:6" x14ac:dyDescent="0.2">
      <c r="B270" t="s">
        <v>6</v>
      </c>
      <c r="E270" s="8">
        <v>340.55</v>
      </c>
      <c r="F270" s="8">
        <v>341.39</v>
      </c>
    </row>
    <row r="271" spans="2:6" x14ac:dyDescent="0.2">
      <c r="B271" t="s">
        <v>7</v>
      </c>
      <c r="E271" s="8">
        <v>408.39</v>
      </c>
      <c r="F271" s="8">
        <v>409.4</v>
      </c>
    </row>
    <row r="272" spans="2:6" ht="15" x14ac:dyDescent="0.25">
      <c r="B272" s="9"/>
      <c r="E272" s="14">
        <f>SUM(E267:E271)</f>
        <v>2251.9299999999998</v>
      </c>
      <c r="F272" s="14">
        <f>SUM(F267:F271)</f>
        <v>2257.4299999999998</v>
      </c>
    </row>
    <row r="274" spans="2:9" x14ac:dyDescent="0.2">
      <c r="B274" s="15" t="s">
        <v>12</v>
      </c>
    </row>
    <row r="275" spans="2:9" x14ac:dyDescent="0.2">
      <c r="B275" t="s">
        <v>13</v>
      </c>
      <c r="E275" s="8">
        <v>95.43</v>
      </c>
    </row>
    <row r="276" spans="2:9" x14ac:dyDescent="0.2">
      <c r="B276" t="s">
        <v>14</v>
      </c>
      <c r="E276" s="8">
        <v>136.32999999999998</v>
      </c>
    </row>
    <row r="277" spans="2:9" x14ac:dyDescent="0.2">
      <c r="B277" t="s">
        <v>15</v>
      </c>
      <c r="E277" s="8">
        <v>2.11</v>
      </c>
    </row>
    <row r="278" spans="2:9" ht="13.5" thickBot="1" x14ac:dyDescent="0.25"/>
    <row r="279" spans="2:9" ht="16.5" thickTop="1" thickBot="1" x14ac:dyDescent="0.3">
      <c r="B279" s="5" t="s">
        <v>66</v>
      </c>
      <c r="E279" s="106">
        <f>8*E262+1*E272+4*F262+1*F272</f>
        <v>42989.159999999996</v>
      </c>
      <c r="F279" s="115"/>
      <c r="G279" s="100"/>
      <c r="H279" s="112"/>
    </row>
    <row r="280" spans="2:9" ht="23.25" thickTop="1" x14ac:dyDescent="0.2">
      <c r="B280" s="17" t="s">
        <v>17</v>
      </c>
    </row>
    <row r="282" spans="2:9" x14ac:dyDescent="0.2">
      <c r="B282" s="18"/>
      <c r="C282" s="18"/>
      <c r="D282" s="18"/>
      <c r="E282" s="18"/>
      <c r="F282" s="18"/>
      <c r="G282" s="18"/>
      <c r="H282" s="18"/>
      <c r="I282" s="18"/>
    </row>
    <row r="284" spans="2:9" ht="22.5" customHeight="1" x14ac:dyDescent="0.3">
      <c r="B284" s="1" t="s">
        <v>63</v>
      </c>
    </row>
    <row r="286" spans="2:9" x14ac:dyDescent="0.2">
      <c r="B286" s="2" t="s">
        <v>0</v>
      </c>
      <c r="C286" s="3">
        <v>7</v>
      </c>
    </row>
    <row r="287" spans="2:9" x14ac:dyDescent="0.2">
      <c r="B287" s="2"/>
      <c r="C287" s="4"/>
    </row>
    <row r="288" spans="2:9" x14ac:dyDescent="0.2">
      <c r="B288" s="5" t="s">
        <v>1</v>
      </c>
      <c r="C288" s="6">
        <v>43.519999999999996</v>
      </c>
    </row>
    <row r="289" spans="2:5" x14ac:dyDescent="0.2">
      <c r="B289" s="2"/>
    </row>
    <row r="290" spans="2:5" x14ac:dyDescent="0.2">
      <c r="B290" s="7" t="s">
        <v>2</v>
      </c>
    </row>
    <row r="291" spans="2:5" x14ac:dyDescent="0.2">
      <c r="B291" t="s">
        <v>3</v>
      </c>
      <c r="E291" s="8">
        <v>1131.3599999999999</v>
      </c>
    </row>
    <row r="292" spans="2:5" x14ac:dyDescent="0.2">
      <c r="B292" t="s">
        <v>4</v>
      </c>
      <c r="E292" s="8">
        <f>C286*C288</f>
        <v>304.64</v>
      </c>
    </row>
    <row r="293" spans="2:5" x14ac:dyDescent="0.2">
      <c r="B293" t="s">
        <v>5</v>
      </c>
      <c r="E293" s="8">
        <v>588.75</v>
      </c>
    </row>
    <row r="294" spans="2:5" x14ac:dyDescent="0.2">
      <c r="B294" t="s">
        <v>6</v>
      </c>
      <c r="E294" s="8">
        <v>332.18</v>
      </c>
    </row>
    <row r="295" spans="2:5" x14ac:dyDescent="0.2">
      <c r="B295" t="s">
        <v>7</v>
      </c>
      <c r="E295" s="8">
        <v>402.34999999999997</v>
      </c>
    </row>
    <row r="296" spans="2:5" x14ac:dyDescent="0.2">
      <c r="B296" t="s">
        <v>8</v>
      </c>
      <c r="E296" s="8">
        <v>22.040000000000003</v>
      </c>
    </row>
    <row r="297" spans="2:5" x14ac:dyDescent="0.2">
      <c r="B297" t="s">
        <v>9</v>
      </c>
      <c r="E297" s="8">
        <v>366.03999999999996</v>
      </c>
    </row>
    <row r="298" spans="2:5" ht="15" x14ac:dyDescent="0.25">
      <c r="B298" s="9"/>
      <c r="E298" s="10">
        <f>SUM(E291:E297)</f>
        <v>3147.3599999999997</v>
      </c>
    </row>
    <row r="300" spans="2:5" x14ac:dyDescent="0.2">
      <c r="B300" s="7" t="s">
        <v>10</v>
      </c>
    </row>
    <row r="301" spans="2:5" x14ac:dyDescent="0.2">
      <c r="B301" s="11" t="s">
        <v>11</v>
      </c>
      <c r="C301" s="12">
        <v>26.85</v>
      </c>
    </row>
    <row r="302" spans="2:5" x14ac:dyDescent="0.2">
      <c r="B302" s="13"/>
    </row>
    <row r="303" spans="2:5" x14ac:dyDescent="0.2">
      <c r="B303" t="s">
        <v>3</v>
      </c>
      <c r="E303" s="8">
        <v>698.13</v>
      </c>
    </row>
    <row r="304" spans="2:5" x14ac:dyDescent="0.2">
      <c r="B304" t="s">
        <v>4</v>
      </c>
      <c r="E304" s="8">
        <f>C286*C301</f>
        <v>187.95000000000002</v>
      </c>
    </row>
    <row r="305" spans="2:9" x14ac:dyDescent="0.2">
      <c r="B305" t="s">
        <v>5</v>
      </c>
      <c r="E305" s="8">
        <v>588.75</v>
      </c>
    </row>
    <row r="306" spans="2:9" x14ac:dyDescent="0.2">
      <c r="B306" t="s">
        <v>6</v>
      </c>
      <c r="E306" s="8">
        <v>332.18</v>
      </c>
    </row>
    <row r="307" spans="2:9" x14ac:dyDescent="0.2">
      <c r="B307" t="s">
        <v>7</v>
      </c>
      <c r="E307" s="8">
        <v>402.34999999999997</v>
      </c>
    </row>
    <row r="308" spans="2:9" ht="15" x14ac:dyDescent="0.25">
      <c r="B308" s="9"/>
      <c r="E308" s="14">
        <f>SUM(E303:E307)</f>
        <v>2209.36</v>
      </c>
    </row>
    <row r="310" spans="2:9" x14ac:dyDescent="0.2">
      <c r="B310" s="15" t="s">
        <v>12</v>
      </c>
    </row>
    <row r="311" spans="2:9" x14ac:dyDescent="0.2">
      <c r="B311" t="s">
        <v>13</v>
      </c>
      <c r="E311" s="8">
        <v>94.01</v>
      </c>
    </row>
    <row r="312" spans="2:9" x14ac:dyDescent="0.2">
      <c r="B312" t="s">
        <v>14</v>
      </c>
      <c r="E312" s="8">
        <v>134.31</v>
      </c>
    </row>
    <row r="313" spans="2:9" x14ac:dyDescent="0.2">
      <c r="B313" t="s">
        <v>15</v>
      </c>
      <c r="E313" s="8">
        <v>2.08</v>
      </c>
    </row>
    <row r="314" spans="2:9" ht="13.5" thickBot="1" x14ac:dyDescent="0.25"/>
    <row r="315" spans="2:9" ht="16.5" thickTop="1" thickBot="1" x14ac:dyDescent="0.3">
      <c r="B315" s="5" t="s">
        <v>64</v>
      </c>
      <c r="E315" s="16">
        <f>12*E298+2*E308</f>
        <v>42187.039999999994</v>
      </c>
    </row>
    <row r="316" spans="2:9" ht="23.25" thickTop="1" x14ac:dyDescent="0.2">
      <c r="B316" s="17" t="s">
        <v>17</v>
      </c>
    </row>
    <row r="318" spans="2:9" x14ac:dyDescent="0.2">
      <c r="B318" s="18"/>
      <c r="C318" s="18"/>
      <c r="D318" s="18"/>
      <c r="E318" s="18"/>
      <c r="F318" s="18"/>
      <c r="G318" s="18"/>
      <c r="H318" s="18"/>
      <c r="I318" s="18"/>
    </row>
    <row r="320" spans="2:9" ht="22.5" customHeight="1" x14ac:dyDescent="0.3">
      <c r="B320" s="1" t="s">
        <v>59</v>
      </c>
      <c r="C320" s="100"/>
    </row>
    <row r="322" spans="2:5" x14ac:dyDescent="0.2">
      <c r="B322" s="2" t="s">
        <v>0</v>
      </c>
      <c r="C322" s="3">
        <v>7</v>
      </c>
    </row>
    <row r="323" spans="2:5" x14ac:dyDescent="0.2">
      <c r="B323" s="2"/>
      <c r="C323" s="4"/>
    </row>
    <row r="324" spans="2:5" x14ac:dyDescent="0.2">
      <c r="B324" s="5" t="s">
        <v>1</v>
      </c>
      <c r="C324" s="6">
        <v>43.08</v>
      </c>
    </row>
    <row r="325" spans="2:5" x14ac:dyDescent="0.2">
      <c r="B325" s="2"/>
    </row>
    <row r="326" spans="2:5" x14ac:dyDescent="0.2">
      <c r="B326" s="7" t="s">
        <v>2</v>
      </c>
    </row>
    <row r="327" spans="2:5" x14ac:dyDescent="0.2">
      <c r="B327" t="s">
        <v>3</v>
      </c>
      <c r="E327" s="8">
        <v>1120.1500000000001</v>
      </c>
    </row>
    <row r="328" spans="2:5" x14ac:dyDescent="0.2">
      <c r="B328" t="s">
        <v>4</v>
      </c>
      <c r="E328" s="8">
        <f>C322*C324</f>
        <v>301.56</v>
      </c>
    </row>
    <row r="329" spans="2:5" x14ac:dyDescent="0.2">
      <c r="B329" t="s">
        <v>5</v>
      </c>
      <c r="E329" s="8">
        <v>588.75</v>
      </c>
    </row>
    <row r="330" spans="2:5" x14ac:dyDescent="0.2">
      <c r="B330" t="s">
        <v>6</v>
      </c>
      <c r="E330" s="8">
        <v>332.18</v>
      </c>
    </row>
    <row r="331" spans="2:5" x14ac:dyDescent="0.2">
      <c r="B331" t="s">
        <v>7</v>
      </c>
      <c r="E331" s="8">
        <v>398.36</v>
      </c>
    </row>
    <row r="332" spans="2:5" x14ac:dyDescent="0.2">
      <c r="B332" t="s">
        <v>8</v>
      </c>
      <c r="E332" s="8">
        <v>21.82</v>
      </c>
    </row>
    <row r="333" spans="2:5" x14ac:dyDescent="0.2">
      <c r="B333" t="s">
        <v>9</v>
      </c>
      <c r="E333" s="8">
        <v>362.40999999999997</v>
      </c>
    </row>
    <row r="334" spans="2:5" ht="15" x14ac:dyDescent="0.25">
      <c r="B334" s="9"/>
      <c r="E334" s="96">
        <f>SUM(E327:E333)</f>
        <v>3125.23</v>
      </c>
    </row>
    <row r="336" spans="2:5" x14ac:dyDescent="0.2">
      <c r="B336" s="7" t="s">
        <v>10</v>
      </c>
    </row>
    <row r="337" spans="2:5" x14ac:dyDescent="0.2">
      <c r="B337" s="11" t="s">
        <v>56</v>
      </c>
      <c r="C337" s="12">
        <v>26.580000000000002</v>
      </c>
    </row>
    <row r="339" spans="2:5" x14ac:dyDescent="0.2">
      <c r="B339" t="s">
        <v>3</v>
      </c>
      <c r="E339" s="8">
        <v>691.21</v>
      </c>
    </row>
    <row r="340" spans="2:5" x14ac:dyDescent="0.2">
      <c r="B340" t="s">
        <v>4</v>
      </c>
      <c r="E340" s="8">
        <f>C322*C337</f>
        <v>186.06</v>
      </c>
    </row>
    <row r="341" spans="2:5" x14ac:dyDescent="0.2">
      <c r="B341" t="s">
        <v>5</v>
      </c>
      <c r="E341" s="8">
        <v>588.75</v>
      </c>
    </row>
    <row r="342" spans="2:5" x14ac:dyDescent="0.2">
      <c r="B342" t="s">
        <v>6</v>
      </c>
      <c r="E342" s="8">
        <v>332.18</v>
      </c>
    </row>
    <row r="343" spans="2:5" x14ac:dyDescent="0.2">
      <c r="B343" t="s">
        <v>7</v>
      </c>
      <c r="E343" s="8">
        <v>398.36</v>
      </c>
    </row>
    <row r="344" spans="2:5" ht="15" x14ac:dyDescent="0.25">
      <c r="B344" s="9"/>
      <c r="E344" s="28">
        <f>SUM(E339:E343)</f>
        <v>2196.56</v>
      </c>
    </row>
    <row r="346" spans="2:5" x14ac:dyDescent="0.2">
      <c r="B346" s="15" t="s">
        <v>12</v>
      </c>
    </row>
    <row r="347" spans="2:5" x14ac:dyDescent="0.2">
      <c r="B347" t="s">
        <v>13</v>
      </c>
      <c r="E347" s="8">
        <v>93.070000000000007</v>
      </c>
    </row>
    <row r="348" spans="2:5" x14ac:dyDescent="0.2">
      <c r="B348" t="s">
        <v>14</v>
      </c>
      <c r="E348" s="8">
        <v>132.97999999999999</v>
      </c>
    </row>
    <row r="349" spans="2:5" x14ac:dyDescent="0.2">
      <c r="B349" t="s">
        <v>15</v>
      </c>
      <c r="E349" s="8">
        <v>2.0699999999999998</v>
      </c>
    </row>
    <row r="350" spans="2:5" ht="13.5" thickBot="1" x14ac:dyDescent="0.25"/>
    <row r="351" spans="2:5" ht="16.5" thickTop="1" thickBot="1" x14ac:dyDescent="0.3">
      <c r="B351" s="5" t="s">
        <v>62</v>
      </c>
      <c r="E351" s="16">
        <f>12*E334+2*E344</f>
        <v>41895.880000000005</v>
      </c>
    </row>
    <row r="352" spans="2:5" ht="23.25" thickTop="1" x14ac:dyDescent="0.2">
      <c r="B352" s="17" t="s">
        <v>17</v>
      </c>
    </row>
    <row r="354" spans="2:9" x14ac:dyDescent="0.2">
      <c r="B354" s="18"/>
      <c r="C354" s="18"/>
      <c r="D354" s="18"/>
      <c r="E354" s="18"/>
      <c r="F354" s="18"/>
      <c r="G354" s="18"/>
      <c r="H354" s="18"/>
      <c r="I354" s="18"/>
    </row>
    <row r="356" spans="2:9" ht="22.5" customHeight="1" x14ac:dyDescent="0.3">
      <c r="B356" s="1" t="s">
        <v>60</v>
      </c>
      <c r="C356" s="99"/>
    </row>
    <row r="358" spans="2:9" x14ac:dyDescent="0.2">
      <c r="B358" s="2" t="s">
        <v>0</v>
      </c>
      <c r="C358" s="3">
        <v>6</v>
      </c>
    </row>
    <row r="359" spans="2:9" x14ac:dyDescent="0.2">
      <c r="B359" s="2"/>
      <c r="C359" s="4"/>
    </row>
    <row r="360" spans="2:9" x14ac:dyDescent="0.2">
      <c r="B360" s="5" t="s">
        <v>1</v>
      </c>
      <c r="C360" s="6">
        <v>42.65</v>
      </c>
    </row>
    <row r="361" spans="2:9" x14ac:dyDescent="0.2">
      <c r="B361" s="2"/>
    </row>
    <row r="362" spans="2:9" x14ac:dyDescent="0.2">
      <c r="B362" s="7" t="s">
        <v>2</v>
      </c>
    </row>
    <row r="363" spans="2:9" x14ac:dyDescent="0.2">
      <c r="B363" t="s">
        <v>3</v>
      </c>
      <c r="E363" s="8">
        <v>1109.05</v>
      </c>
    </row>
    <row r="364" spans="2:9" x14ac:dyDescent="0.2">
      <c r="B364" t="s">
        <v>4</v>
      </c>
      <c r="E364" s="8">
        <f>C358*C360</f>
        <v>255.89999999999998</v>
      </c>
    </row>
    <row r="365" spans="2:9" x14ac:dyDescent="0.2">
      <c r="B365" t="s">
        <v>5</v>
      </c>
      <c r="E365" s="8">
        <v>582.91999999999996</v>
      </c>
    </row>
    <row r="366" spans="2:9" x14ac:dyDescent="0.2">
      <c r="B366" t="s">
        <v>6</v>
      </c>
      <c r="E366" s="8">
        <v>328.89</v>
      </c>
    </row>
    <row r="367" spans="2:9" x14ac:dyDescent="0.2">
      <c r="B367" t="s">
        <v>7</v>
      </c>
      <c r="E367" s="8">
        <v>394.41</v>
      </c>
    </row>
    <row r="368" spans="2:9" x14ac:dyDescent="0.2">
      <c r="B368" t="s">
        <v>8</v>
      </c>
      <c r="E368" s="8">
        <v>21.6</v>
      </c>
    </row>
    <row r="369" spans="2:5" x14ac:dyDescent="0.2">
      <c r="B369" t="s">
        <v>9</v>
      </c>
      <c r="E369" s="8">
        <v>358.82</v>
      </c>
    </row>
    <row r="370" spans="2:5" ht="15" x14ac:dyDescent="0.25">
      <c r="B370" s="9"/>
      <c r="E370" s="96">
        <f>SUM(E363:E369)</f>
        <v>3051.5899999999997</v>
      </c>
    </row>
    <row r="372" spans="2:5" x14ac:dyDescent="0.2">
      <c r="B372" s="7" t="s">
        <v>10</v>
      </c>
    </row>
    <row r="373" spans="2:5" x14ac:dyDescent="0.2">
      <c r="B373" s="11" t="s">
        <v>56</v>
      </c>
      <c r="C373" s="12">
        <v>26.31</v>
      </c>
    </row>
    <row r="375" spans="2:5" x14ac:dyDescent="0.2">
      <c r="B375" t="s">
        <v>3</v>
      </c>
      <c r="E375" s="8">
        <v>684.36</v>
      </c>
    </row>
    <row r="376" spans="2:5" x14ac:dyDescent="0.2">
      <c r="B376" t="s">
        <v>4</v>
      </c>
      <c r="E376" s="8">
        <f>C358*C373</f>
        <v>157.85999999999999</v>
      </c>
    </row>
    <row r="377" spans="2:5" x14ac:dyDescent="0.2">
      <c r="B377" t="s">
        <v>5</v>
      </c>
      <c r="E377" s="8">
        <v>582.91999999999996</v>
      </c>
    </row>
    <row r="378" spans="2:5" x14ac:dyDescent="0.2">
      <c r="B378" t="s">
        <v>6</v>
      </c>
      <c r="E378" s="8">
        <v>328.89</v>
      </c>
    </row>
    <row r="379" spans="2:5" x14ac:dyDescent="0.2">
      <c r="B379" t="s">
        <v>7</v>
      </c>
      <c r="E379" s="8">
        <v>394.41</v>
      </c>
    </row>
    <row r="380" spans="2:5" ht="15" x14ac:dyDescent="0.25">
      <c r="B380" s="9"/>
      <c r="E380" s="28">
        <f>SUM(E375:E379)</f>
        <v>2148.4399999999996</v>
      </c>
    </row>
    <row r="382" spans="2:5" x14ac:dyDescent="0.2">
      <c r="B382" s="15" t="s">
        <v>12</v>
      </c>
    </row>
    <row r="383" spans="2:5" x14ac:dyDescent="0.2">
      <c r="B383" t="s">
        <v>13</v>
      </c>
      <c r="E383" s="8">
        <v>92.14</v>
      </c>
    </row>
    <row r="384" spans="2:5" x14ac:dyDescent="0.2">
      <c r="B384" t="s">
        <v>14</v>
      </c>
      <c r="E384" s="8">
        <v>131.66</v>
      </c>
    </row>
    <row r="385" spans="2:9" x14ac:dyDescent="0.2">
      <c r="B385" t="s">
        <v>15</v>
      </c>
      <c r="E385" s="8">
        <v>2.16</v>
      </c>
    </row>
    <row r="386" spans="2:9" ht="13.5" thickBot="1" x14ac:dyDescent="0.25"/>
    <row r="387" spans="2:9" ht="16.5" thickTop="1" thickBot="1" x14ac:dyDescent="0.3">
      <c r="B387" s="5" t="s">
        <v>16</v>
      </c>
      <c r="E387" s="16">
        <f>12*E370+2*E380</f>
        <v>40915.959999999992</v>
      </c>
    </row>
    <row r="388" spans="2:9" ht="23.25" thickTop="1" x14ac:dyDescent="0.2">
      <c r="B388" s="17" t="s">
        <v>17</v>
      </c>
    </row>
    <row r="390" spans="2:9" x14ac:dyDescent="0.2">
      <c r="B390" s="18"/>
      <c r="C390" s="18"/>
      <c r="D390" s="18"/>
      <c r="E390" s="18"/>
      <c r="F390" s="18"/>
      <c r="G390" s="18"/>
      <c r="H390" s="18"/>
      <c r="I390" s="18"/>
    </row>
    <row r="392" spans="2:9" ht="20.25" x14ac:dyDescent="0.3">
      <c r="B392" s="1" t="s">
        <v>18</v>
      </c>
    </row>
    <row r="394" spans="2:9" x14ac:dyDescent="0.2">
      <c r="B394" s="2" t="s">
        <v>0</v>
      </c>
      <c r="C394" s="19">
        <v>5</v>
      </c>
    </row>
    <row r="395" spans="2:9" x14ac:dyDescent="0.2">
      <c r="B395" s="2"/>
      <c r="C395" s="4"/>
    </row>
    <row r="396" spans="2:9" x14ac:dyDescent="0.2">
      <c r="B396" s="5" t="s">
        <v>19</v>
      </c>
      <c r="C396" s="6">
        <v>42.65</v>
      </c>
    </row>
    <row r="397" spans="2:9" x14ac:dyDescent="0.2">
      <c r="B397" s="2"/>
    </row>
    <row r="398" spans="2:9" x14ac:dyDescent="0.2">
      <c r="B398" s="20" t="s">
        <v>2</v>
      </c>
      <c r="C398" s="13"/>
      <c r="D398" s="13"/>
      <c r="E398" s="21" t="s">
        <v>18</v>
      </c>
      <c r="F398" s="22"/>
      <c r="G398" s="13"/>
      <c r="H398" s="22"/>
      <c r="I398" s="22"/>
    </row>
    <row r="399" spans="2:9" x14ac:dyDescent="0.2">
      <c r="B399" t="s">
        <v>3</v>
      </c>
      <c r="E399" s="8">
        <v>1109.05</v>
      </c>
      <c r="F399" s="8"/>
      <c r="G399" s="24"/>
      <c r="H399" s="25"/>
      <c r="I399" s="26"/>
    </row>
    <row r="400" spans="2:9" x14ac:dyDescent="0.2">
      <c r="B400" t="s">
        <v>4</v>
      </c>
      <c r="E400" s="8">
        <f>C394*C396</f>
        <v>213.25</v>
      </c>
      <c r="F400" s="8"/>
      <c r="G400" s="24"/>
      <c r="H400" s="25"/>
      <c r="I400" s="26"/>
    </row>
    <row r="401" spans="2:9" x14ac:dyDescent="0.2">
      <c r="B401" t="s">
        <v>5</v>
      </c>
      <c r="E401" s="8">
        <v>582.91999999999996</v>
      </c>
      <c r="F401" s="8"/>
      <c r="G401" s="24"/>
      <c r="H401" s="25"/>
      <c r="I401" s="26"/>
    </row>
    <row r="402" spans="2:9" x14ac:dyDescent="0.2">
      <c r="B402" t="s">
        <v>6</v>
      </c>
      <c r="E402" s="8">
        <v>328.89</v>
      </c>
      <c r="F402" s="8"/>
      <c r="G402" s="24"/>
      <c r="H402" s="25"/>
      <c r="I402" s="26"/>
    </row>
    <row r="403" spans="2:9" x14ac:dyDescent="0.2">
      <c r="B403" t="s">
        <v>7</v>
      </c>
      <c r="E403" s="8">
        <v>394.41</v>
      </c>
      <c r="F403" s="8"/>
      <c r="G403" s="24"/>
      <c r="H403" s="25"/>
      <c r="I403" s="26"/>
    </row>
    <row r="404" spans="2:9" x14ac:dyDescent="0.2">
      <c r="B404" t="s">
        <v>8</v>
      </c>
      <c r="E404" s="8">
        <v>21.6</v>
      </c>
      <c r="F404" s="8"/>
      <c r="G404" s="24"/>
      <c r="H404" s="25"/>
      <c r="I404" s="26"/>
    </row>
    <row r="405" spans="2:9" x14ac:dyDescent="0.2">
      <c r="B405" t="s">
        <v>9</v>
      </c>
      <c r="E405" s="8">
        <v>358.82</v>
      </c>
      <c r="F405" s="8"/>
      <c r="G405" s="24"/>
      <c r="H405" s="25"/>
      <c r="I405" s="26"/>
    </row>
    <row r="406" spans="2:9" ht="15" x14ac:dyDescent="0.25">
      <c r="B406" s="9"/>
      <c r="C406" s="9"/>
      <c r="D406" s="9"/>
      <c r="E406" s="28">
        <f>SUM(E399:E405)</f>
        <v>3008.9399999999996</v>
      </c>
      <c r="F406" s="28"/>
      <c r="G406" s="29"/>
      <c r="H406" s="30"/>
      <c r="I406" s="30"/>
    </row>
    <row r="408" spans="2:9" x14ac:dyDescent="0.2">
      <c r="B408" s="5" t="s">
        <v>20</v>
      </c>
      <c r="C408" s="6">
        <v>26.31</v>
      </c>
      <c r="D408" s="5"/>
      <c r="E408" s="5" t="s">
        <v>21</v>
      </c>
      <c r="F408" s="6">
        <v>684.36</v>
      </c>
    </row>
    <row r="410" spans="2:9" x14ac:dyDescent="0.2">
      <c r="B410" s="31" t="s">
        <v>10</v>
      </c>
      <c r="D410" s="13"/>
      <c r="E410" s="32" t="s">
        <v>57</v>
      </c>
      <c r="F410" s="22" t="s">
        <v>23</v>
      </c>
      <c r="G410" s="22"/>
      <c r="H410" s="22"/>
      <c r="I410" s="22"/>
    </row>
    <row r="411" spans="2:9" x14ac:dyDescent="0.2">
      <c r="B411" t="s">
        <v>3</v>
      </c>
      <c r="E411" s="8">
        <v>684.36</v>
      </c>
      <c r="F411" s="33">
        <v>0</v>
      </c>
      <c r="H411" s="25"/>
      <c r="I411" s="26"/>
    </row>
    <row r="412" spans="2:9" x14ac:dyDescent="0.2">
      <c r="B412" t="s">
        <v>4</v>
      </c>
      <c r="E412" s="8">
        <f>C394*C408</f>
        <v>131.54999999999998</v>
      </c>
      <c r="F412" s="33">
        <v>0</v>
      </c>
      <c r="H412" s="25"/>
      <c r="I412" s="26"/>
    </row>
    <row r="413" spans="2:9" x14ac:dyDescent="0.2">
      <c r="B413" t="s">
        <v>5</v>
      </c>
      <c r="E413" s="8">
        <v>582.91999999999996</v>
      </c>
      <c r="F413" s="33">
        <v>0</v>
      </c>
      <c r="H413" s="25"/>
      <c r="I413" s="26"/>
    </row>
    <row r="414" spans="2:9" x14ac:dyDescent="0.2">
      <c r="B414" t="s">
        <v>6</v>
      </c>
      <c r="E414" s="8">
        <v>328.89</v>
      </c>
      <c r="F414" s="33">
        <v>0</v>
      </c>
      <c r="H414" s="25"/>
      <c r="I414" s="26"/>
    </row>
    <row r="415" spans="2:9" x14ac:dyDescent="0.2">
      <c r="B415" t="s">
        <v>7</v>
      </c>
      <c r="E415" s="8">
        <v>394.41</v>
      </c>
      <c r="F415" s="33">
        <v>0</v>
      </c>
      <c r="H415" s="25"/>
      <c r="I415" s="26"/>
    </row>
    <row r="416" spans="2:9" ht="15" x14ac:dyDescent="0.25">
      <c r="B416" s="9"/>
      <c r="C416" s="9"/>
      <c r="D416" s="9"/>
      <c r="E416" s="28">
        <f>SUM(E411:E415)</f>
        <v>2122.1299999999997</v>
      </c>
      <c r="F416" s="34">
        <f>SUM(F411:F415)</f>
        <v>0</v>
      </c>
      <c r="G416" s="9"/>
      <c r="H416" s="25"/>
      <c r="I416" s="30"/>
    </row>
    <row r="418" spans="2:11" x14ac:dyDescent="0.2">
      <c r="B418" s="15" t="s">
        <v>12</v>
      </c>
      <c r="D418" s="13"/>
      <c r="E418" s="32" t="s">
        <v>18</v>
      </c>
      <c r="F418" s="22"/>
      <c r="G418" s="22"/>
      <c r="H418" s="22"/>
      <c r="I418" s="22"/>
    </row>
    <row r="419" spans="2:11" x14ac:dyDescent="0.2">
      <c r="B419" t="s">
        <v>13</v>
      </c>
      <c r="E419" s="8">
        <v>92.14</v>
      </c>
      <c r="F419" s="8"/>
      <c r="G419" s="36"/>
      <c r="H419" s="25"/>
      <c r="I419" s="26"/>
    </row>
    <row r="420" spans="2:11" x14ac:dyDescent="0.2">
      <c r="B420" t="s">
        <v>14</v>
      </c>
      <c r="E420" s="8">
        <v>131.66</v>
      </c>
      <c r="F420" s="8"/>
      <c r="G420" s="36"/>
      <c r="H420" s="25"/>
      <c r="I420" s="26"/>
    </row>
    <row r="421" spans="2:11" x14ac:dyDescent="0.2">
      <c r="B421" t="s">
        <v>15</v>
      </c>
      <c r="E421" s="8">
        <v>2.16</v>
      </c>
      <c r="F421" s="8"/>
      <c r="G421" s="36"/>
      <c r="H421" s="25"/>
      <c r="I421" s="26"/>
    </row>
    <row r="422" spans="2:11" ht="13.5" thickBot="1" x14ac:dyDescent="0.25"/>
    <row r="423" spans="2:11" ht="16.5" thickTop="1" thickBot="1" x14ac:dyDescent="0.3">
      <c r="B423" s="5" t="s">
        <v>24</v>
      </c>
      <c r="E423" s="16">
        <f>12*E406+2*E416</f>
        <v>40351.54</v>
      </c>
    </row>
    <row r="424" spans="2:11" ht="24" thickTop="1" thickBot="1" x14ac:dyDescent="0.25">
      <c r="B424" s="37" t="s">
        <v>17</v>
      </c>
      <c r="E424" s="38"/>
    </row>
    <row r="425" spans="2:11" ht="13.5" thickTop="1" x14ac:dyDescent="0.2">
      <c r="E425" s="38"/>
      <c r="F425" s="39" t="s">
        <v>25</v>
      </c>
      <c r="G425" s="40">
        <f>E428/E423</f>
        <v>0.94740894647391394</v>
      </c>
      <c r="H425" s="41" t="s">
        <v>26</v>
      </c>
    </row>
    <row r="426" spans="2:11" ht="15.75" thickBot="1" x14ac:dyDescent="0.3">
      <c r="E426" s="38"/>
      <c r="F426" s="71">
        <f>E423-E428</f>
        <v>2122.1300000000047</v>
      </c>
      <c r="G426" s="43"/>
      <c r="H426" s="73">
        <f>1-G425</f>
        <v>5.2591053526086062E-2</v>
      </c>
    </row>
    <row r="427" spans="2:11" ht="14.25" thickTop="1" thickBot="1" x14ac:dyDescent="0.25">
      <c r="E427" s="38"/>
    </row>
    <row r="428" spans="2:11" ht="16.5" thickTop="1" thickBot="1" x14ac:dyDescent="0.3">
      <c r="B428" s="11" t="s">
        <v>27</v>
      </c>
      <c r="C428" s="11"/>
      <c r="D428" s="11"/>
      <c r="E428" s="45">
        <f>12*E406+E416</f>
        <v>38229.409999999996</v>
      </c>
      <c r="K428" s="36"/>
    </row>
    <row r="429" spans="2:11" ht="23.25" thickTop="1" x14ac:dyDescent="0.2">
      <c r="B429" s="37" t="s">
        <v>17</v>
      </c>
    </row>
    <row r="430" spans="2:11" x14ac:dyDescent="0.2">
      <c r="G430">
        <f>E431/C431</f>
        <v>0.88424835004231961</v>
      </c>
      <c r="K430" s="46"/>
    </row>
    <row r="431" spans="2:11" hidden="1" x14ac:dyDescent="0.2">
      <c r="C431" s="26">
        <f>E423/1568</f>
        <v>25.734400510204082</v>
      </c>
      <c r="D431" s="26">
        <f>E423/1680</f>
        <v>24.018773809523811</v>
      </c>
      <c r="E431" s="26">
        <f>E428/1680</f>
        <v>22.755601190476188</v>
      </c>
      <c r="F431">
        <f>E428/E521</f>
        <v>0.88335818081324713</v>
      </c>
      <c r="G431">
        <f>D431/C431</f>
        <v>0.93333333333333335</v>
      </c>
      <c r="K431" s="46"/>
    </row>
    <row r="432" spans="2:11" ht="13.5" thickBot="1" x14ac:dyDescent="0.25">
      <c r="C432" s="26"/>
      <c r="D432" s="26"/>
      <c r="E432" s="26"/>
      <c r="K432" s="46"/>
    </row>
    <row r="433" spans="2:11" ht="15.75" thickTop="1" x14ac:dyDescent="0.25">
      <c r="B433" s="47" t="s">
        <v>28</v>
      </c>
      <c r="C433" s="48" t="s">
        <v>29</v>
      </c>
      <c r="D433" s="49" t="s">
        <v>30</v>
      </c>
      <c r="E433" s="50"/>
      <c r="F433" s="50"/>
      <c r="G433" s="51"/>
      <c r="H433" s="52">
        <f>1-G431</f>
        <v>6.6666666666666652E-2</v>
      </c>
      <c r="K433" s="46"/>
    </row>
    <row r="434" spans="2:11" ht="15" x14ac:dyDescent="0.25">
      <c r="B434" s="47" t="s">
        <v>31</v>
      </c>
      <c r="C434" s="53"/>
      <c r="D434" s="54"/>
      <c r="E434" s="54"/>
      <c r="F434" s="54"/>
      <c r="G434" s="54"/>
      <c r="H434" s="55"/>
      <c r="K434" s="46"/>
    </row>
    <row r="435" spans="2:11" ht="15.75" thickBot="1" x14ac:dyDescent="0.3">
      <c r="B435" s="47" t="s">
        <v>32</v>
      </c>
      <c r="C435" s="56" t="s">
        <v>33</v>
      </c>
      <c r="D435" s="57" t="s">
        <v>34</v>
      </c>
      <c r="E435" s="58"/>
      <c r="F435" s="58"/>
      <c r="G435" s="59"/>
      <c r="H435" s="60">
        <f>1-G430</f>
        <v>0.11575164995768039</v>
      </c>
      <c r="K435" s="46"/>
    </row>
    <row r="436" spans="2:11" ht="13.5" thickTop="1" x14ac:dyDescent="0.2"/>
    <row r="437" spans="2:11" ht="13.5" thickBot="1" x14ac:dyDescent="0.25"/>
    <row r="438" spans="2:11" s="65" customFormat="1" ht="21" thickTop="1" thickBot="1" x14ac:dyDescent="0.35">
      <c r="B438" s="61" t="s">
        <v>35</v>
      </c>
      <c r="C438" s="62"/>
      <c r="D438" s="62"/>
      <c r="E438" s="62"/>
      <c r="F438" s="63">
        <f>E521-E428</f>
        <v>5047.9500000000116</v>
      </c>
      <c r="G438" s="62"/>
      <c r="H438" s="64">
        <f>1-F431</f>
        <v>0.11664181918675287</v>
      </c>
    </row>
    <row r="439" spans="2:11" ht="13.5" thickTop="1" x14ac:dyDescent="0.2"/>
    <row r="440" spans="2:11" x14ac:dyDescent="0.2">
      <c r="B440" s="18"/>
      <c r="C440" s="18"/>
      <c r="D440" s="18"/>
      <c r="E440" s="18"/>
      <c r="F440" s="18"/>
      <c r="G440" s="18"/>
      <c r="H440" s="18"/>
      <c r="I440" s="18"/>
    </row>
    <row r="442" spans="2:11" ht="22.5" customHeight="1" x14ac:dyDescent="0.3">
      <c r="B442" s="1" t="s">
        <v>36</v>
      </c>
    </row>
    <row r="444" spans="2:11" x14ac:dyDescent="0.2">
      <c r="B444" s="2" t="s">
        <v>0</v>
      </c>
      <c r="C444" s="3">
        <v>5</v>
      </c>
    </row>
    <row r="445" spans="2:11" x14ac:dyDescent="0.2">
      <c r="B445" s="2"/>
      <c r="C445" s="4"/>
    </row>
    <row r="446" spans="2:11" x14ac:dyDescent="0.2">
      <c r="B446" s="5" t="s">
        <v>1</v>
      </c>
      <c r="C446" s="6">
        <v>42.65</v>
      </c>
    </row>
    <row r="447" spans="2:11" x14ac:dyDescent="0.2">
      <c r="B447" s="2"/>
    </row>
    <row r="448" spans="2:11" x14ac:dyDescent="0.2">
      <c r="B448" s="7" t="s">
        <v>2</v>
      </c>
    </row>
    <row r="449" spans="2:5" x14ac:dyDescent="0.2">
      <c r="B449" t="s">
        <v>3</v>
      </c>
      <c r="E449" s="8">
        <v>1109.05</v>
      </c>
    </row>
    <row r="450" spans="2:5" x14ac:dyDescent="0.2">
      <c r="B450" t="s">
        <v>4</v>
      </c>
      <c r="E450" s="8">
        <f>C444*C446</f>
        <v>213.25</v>
      </c>
    </row>
    <row r="451" spans="2:5" x14ac:dyDescent="0.2">
      <c r="B451" t="s">
        <v>5</v>
      </c>
      <c r="E451" s="8">
        <v>582.91999999999996</v>
      </c>
    </row>
    <row r="452" spans="2:5" x14ac:dyDescent="0.2">
      <c r="B452" t="s">
        <v>6</v>
      </c>
      <c r="E452" s="8">
        <v>328.89</v>
      </c>
    </row>
    <row r="453" spans="2:5" x14ac:dyDescent="0.2">
      <c r="B453" t="s">
        <v>7</v>
      </c>
      <c r="E453" s="8">
        <v>394.41</v>
      </c>
    </row>
    <row r="454" spans="2:5" x14ac:dyDescent="0.2">
      <c r="B454" t="s">
        <v>8</v>
      </c>
      <c r="E454" s="8">
        <v>21.6</v>
      </c>
    </row>
    <row r="455" spans="2:5" x14ac:dyDescent="0.2">
      <c r="B455" t="s">
        <v>9</v>
      </c>
      <c r="E455" s="8">
        <v>358.82</v>
      </c>
    </row>
    <row r="456" spans="2:5" ht="15" x14ac:dyDescent="0.25">
      <c r="B456" s="9"/>
      <c r="E456" s="96">
        <f>SUM(E449:E455)</f>
        <v>3008.9399999999996</v>
      </c>
    </row>
    <row r="458" spans="2:5" x14ac:dyDescent="0.2">
      <c r="B458" s="7" t="s">
        <v>10</v>
      </c>
    </row>
    <row r="459" spans="2:5" x14ac:dyDescent="0.2">
      <c r="B459" s="11" t="s">
        <v>56</v>
      </c>
      <c r="C459" s="12">
        <v>26.31</v>
      </c>
    </row>
    <row r="461" spans="2:5" x14ac:dyDescent="0.2">
      <c r="B461" t="s">
        <v>3</v>
      </c>
      <c r="E461" s="8">
        <v>684.36</v>
      </c>
    </row>
    <row r="462" spans="2:5" x14ac:dyDescent="0.2">
      <c r="B462" t="s">
        <v>4</v>
      </c>
      <c r="E462" s="8">
        <f>C444*C459</f>
        <v>131.54999999999998</v>
      </c>
    </row>
    <row r="463" spans="2:5" x14ac:dyDescent="0.2">
      <c r="B463" t="s">
        <v>5</v>
      </c>
      <c r="E463" s="8">
        <v>582.91999999999996</v>
      </c>
    </row>
    <row r="464" spans="2:5" x14ac:dyDescent="0.2">
      <c r="B464" t="s">
        <v>6</v>
      </c>
      <c r="E464" s="8">
        <v>328.89</v>
      </c>
    </row>
    <row r="465" spans="2:5" x14ac:dyDescent="0.2">
      <c r="B465" t="s">
        <v>7</v>
      </c>
      <c r="E465" s="8">
        <v>394.41</v>
      </c>
    </row>
    <row r="466" spans="2:5" ht="15" x14ac:dyDescent="0.25">
      <c r="B466" s="9"/>
      <c r="E466" s="28">
        <f>SUM(E461:E465)</f>
        <v>2122.1299999999997</v>
      </c>
    </row>
    <row r="468" spans="2:5" x14ac:dyDescent="0.2">
      <c r="B468" s="15" t="s">
        <v>12</v>
      </c>
    </row>
    <row r="469" spans="2:5" x14ac:dyDescent="0.2">
      <c r="B469" t="s">
        <v>13</v>
      </c>
      <c r="E469" s="8">
        <v>92.14</v>
      </c>
    </row>
    <row r="470" spans="2:5" x14ac:dyDescent="0.2">
      <c r="B470" t="s">
        <v>14</v>
      </c>
      <c r="E470" s="8">
        <v>131.66</v>
      </c>
    </row>
    <row r="471" spans="2:5" x14ac:dyDescent="0.2">
      <c r="B471" t="s">
        <v>15</v>
      </c>
      <c r="E471" s="8">
        <v>2.16</v>
      </c>
    </row>
    <row r="472" spans="2:5" ht="13.5" thickBot="1" x14ac:dyDescent="0.25"/>
    <row r="473" spans="2:5" ht="16.5" thickTop="1" thickBot="1" x14ac:dyDescent="0.3">
      <c r="B473" s="5" t="s">
        <v>37</v>
      </c>
      <c r="E473" s="16">
        <f>12*E456+2*E466</f>
        <v>40351.54</v>
      </c>
    </row>
    <row r="474" spans="2:5" ht="23.25" thickTop="1" x14ac:dyDescent="0.2">
      <c r="B474" s="17" t="s">
        <v>17</v>
      </c>
    </row>
    <row r="476" spans="2:5" ht="13.5" thickBot="1" x14ac:dyDescent="0.25"/>
    <row r="477" spans="2:5" ht="16.5" thickTop="1" thickBot="1" x14ac:dyDescent="0.3">
      <c r="B477" s="11" t="s">
        <v>38</v>
      </c>
      <c r="C477" s="11"/>
      <c r="E477" s="45">
        <f>E526-E473</f>
        <v>1251.6100000000006</v>
      </c>
    </row>
    <row r="478" spans="2:5" ht="48.75" customHeight="1" thickTop="1" x14ac:dyDescent="0.2">
      <c r="B478" s="37" t="s">
        <v>39</v>
      </c>
    </row>
    <row r="482" spans="2:9" x14ac:dyDescent="0.2">
      <c r="B482" s="18"/>
      <c r="C482" s="18"/>
      <c r="D482" s="18"/>
      <c r="E482" s="18"/>
      <c r="F482" s="18"/>
      <c r="G482" s="18"/>
      <c r="H482" s="18"/>
      <c r="I482" s="18"/>
    </row>
    <row r="484" spans="2:9" ht="22.5" customHeight="1" x14ac:dyDescent="0.3">
      <c r="B484" s="1" t="s">
        <v>40</v>
      </c>
    </row>
    <row r="486" spans="2:9" x14ac:dyDescent="0.2">
      <c r="B486" s="2" t="s">
        <v>0</v>
      </c>
      <c r="C486" s="19">
        <v>5</v>
      </c>
    </row>
    <row r="487" spans="2:9" x14ac:dyDescent="0.2">
      <c r="B487" s="2"/>
      <c r="C487" s="4"/>
    </row>
    <row r="488" spans="2:9" x14ac:dyDescent="0.2">
      <c r="B488" s="5" t="s">
        <v>41</v>
      </c>
      <c r="C488" s="6">
        <v>44.65</v>
      </c>
    </row>
    <row r="489" spans="2:9" x14ac:dyDescent="0.2">
      <c r="B489" s="2"/>
      <c r="C489" s="4"/>
    </row>
    <row r="490" spans="2:9" x14ac:dyDescent="0.2">
      <c r="B490" s="11" t="s">
        <v>42</v>
      </c>
      <c r="C490" s="12">
        <v>42.65</v>
      </c>
    </row>
    <row r="492" spans="2:9" s="13" customFormat="1" x14ac:dyDescent="0.2">
      <c r="E492" s="21" t="s">
        <v>43</v>
      </c>
      <c r="F492" s="22" t="s">
        <v>44</v>
      </c>
      <c r="H492" s="22" t="s">
        <v>45</v>
      </c>
      <c r="I492" s="22" t="s">
        <v>46</v>
      </c>
    </row>
    <row r="493" spans="2:9" x14ac:dyDescent="0.2">
      <c r="B493" t="s">
        <v>3</v>
      </c>
      <c r="E493" s="8">
        <v>1161.3</v>
      </c>
      <c r="F493" s="8">
        <v>1109.05</v>
      </c>
      <c r="G493" s="24">
        <f t="shared" ref="G493:G499" si="0">F493/E493</f>
        <v>0.95500731938344963</v>
      </c>
      <c r="H493" s="25">
        <f t="shared" ref="H493:H499" si="1">1-G493</f>
        <v>4.4992680616550373E-2</v>
      </c>
      <c r="I493" s="26">
        <f t="shared" ref="I493:I500" si="2">E493-F493</f>
        <v>52.25</v>
      </c>
    </row>
    <row r="494" spans="2:9" x14ac:dyDescent="0.2">
      <c r="B494" t="s">
        <v>4</v>
      </c>
      <c r="E494" s="8">
        <f>C488*C486</f>
        <v>223.25</v>
      </c>
      <c r="F494" s="8">
        <f>C486*C490</f>
        <v>213.25</v>
      </c>
      <c r="G494" s="24">
        <f t="shared" si="0"/>
        <v>0.95520716685330342</v>
      </c>
      <c r="H494" s="25">
        <f t="shared" si="1"/>
        <v>4.4792833146696576E-2</v>
      </c>
      <c r="I494" s="26">
        <f t="shared" si="2"/>
        <v>10</v>
      </c>
    </row>
    <row r="495" spans="2:9" x14ac:dyDescent="0.2">
      <c r="B495" t="s">
        <v>5</v>
      </c>
      <c r="E495" s="8">
        <v>613.6</v>
      </c>
      <c r="F495" s="8">
        <v>582.91999999999996</v>
      </c>
      <c r="G495" s="24">
        <f t="shared" si="0"/>
        <v>0.94999999999999984</v>
      </c>
      <c r="H495" s="25">
        <f t="shared" si="1"/>
        <v>5.0000000000000155E-2</v>
      </c>
      <c r="I495" s="26">
        <f t="shared" si="2"/>
        <v>30.680000000000064</v>
      </c>
    </row>
    <row r="496" spans="2:9" x14ac:dyDescent="0.2">
      <c r="B496" t="s">
        <v>6</v>
      </c>
      <c r="E496" s="8">
        <v>342.59</v>
      </c>
      <c r="F496" s="8">
        <v>328.89</v>
      </c>
      <c r="G496" s="24">
        <f t="shared" si="0"/>
        <v>0.96001050818762956</v>
      </c>
      <c r="H496" s="25">
        <f t="shared" si="1"/>
        <v>3.9989491812370437E-2</v>
      </c>
      <c r="I496" s="26">
        <f t="shared" si="2"/>
        <v>13.699999999999989</v>
      </c>
    </row>
    <row r="497" spans="2:9" x14ac:dyDescent="0.2">
      <c r="B497" t="s">
        <v>7</v>
      </c>
      <c r="E497" s="8">
        <v>410.84</v>
      </c>
      <c r="F497" s="8">
        <v>394.41</v>
      </c>
      <c r="G497" s="24">
        <f t="shared" si="0"/>
        <v>0.96000876253529366</v>
      </c>
      <c r="H497" s="25">
        <f t="shared" si="1"/>
        <v>3.9991237464706342E-2</v>
      </c>
      <c r="I497" s="26">
        <f t="shared" si="2"/>
        <v>16.42999999999995</v>
      </c>
    </row>
    <row r="498" spans="2:9" x14ac:dyDescent="0.2">
      <c r="B498" t="s">
        <v>8</v>
      </c>
      <c r="E498" s="8">
        <v>22.5</v>
      </c>
      <c r="F498" s="8">
        <v>21.6</v>
      </c>
      <c r="G498" s="24">
        <f t="shared" si="0"/>
        <v>0.96000000000000008</v>
      </c>
      <c r="H498" s="25">
        <f t="shared" si="1"/>
        <v>3.9999999999999925E-2</v>
      </c>
      <c r="I498" s="26">
        <f t="shared" si="2"/>
        <v>0.89999999999999858</v>
      </c>
    </row>
    <row r="499" spans="2:9" x14ac:dyDescent="0.2">
      <c r="B499" t="s">
        <v>9</v>
      </c>
      <c r="E499" s="8">
        <v>373.77</v>
      </c>
      <c r="F499" s="8">
        <v>358.82</v>
      </c>
      <c r="G499" s="24">
        <f t="shared" si="0"/>
        <v>0.96000214035369347</v>
      </c>
      <c r="H499" s="25">
        <f t="shared" si="1"/>
        <v>3.9997859646306533E-2</v>
      </c>
      <c r="I499" s="26">
        <f t="shared" si="2"/>
        <v>14.949999999999989</v>
      </c>
    </row>
    <row r="500" spans="2:9" s="9" customFormat="1" ht="15" x14ac:dyDescent="0.25">
      <c r="E500" s="28">
        <f>SUM(E493:E499)</f>
        <v>3147.8500000000004</v>
      </c>
      <c r="F500" s="28">
        <f>SUM(F493:F499)</f>
        <v>3008.9399999999996</v>
      </c>
      <c r="G500" s="29"/>
      <c r="H500" s="30"/>
      <c r="I500" s="30">
        <f t="shared" si="2"/>
        <v>138.91000000000076</v>
      </c>
    </row>
    <row r="501" spans="2:9" s="9" customFormat="1" ht="15" x14ac:dyDescent="0.25">
      <c r="E501" s="28"/>
      <c r="F501" s="28"/>
      <c r="G501" s="67"/>
      <c r="H501" s="30"/>
      <c r="I501" s="30"/>
    </row>
    <row r="502" spans="2:9" x14ac:dyDescent="0.2">
      <c r="E502" s="66"/>
      <c r="F502" s="66"/>
      <c r="H502" s="68"/>
    </row>
    <row r="503" spans="2:9" x14ac:dyDescent="0.2">
      <c r="B503" s="5" t="s">
        <v>47</v>
      </c>
      <c r="C503" s="6">
        <v>44.65</v>
      </c>
      <c r="D503" s="5"/>
      <c r="E503" s="5" t="s">
        <v>48</v>
      </c>
      <c r="F503" s="6">
        <v>1161.3</v>
      </c>
    </row>
    <row r="504" spans="2:9" x14ac:dyDescent="0.2">
      <c r="C504" s="4"/>
      <c r="F504" s="4"/>
    </row>
    <row r="505" spans="2:9" x14ac:dyDescent="0.2">
      <c r="B505" s="11" t="s">
        <v>49</v>
      </c>
      <c r="C505" s="12">
        <v>23.98</v>
      </c>
      <c r="D505" s="11"/>
      <c r="E505" s="11" t="s">
        <v>50</v>
      </c>
      <c r="F505" s="12">
        <v>623.62</v>
      </c>
    </row>
    <row r="507" spans="2:9" s="13" customFormat="1" x14ac:dyDescent="0.2">
      <c r="E507" s="32" t="s">
        <v>51</v>
      </c>
      <c r="F507" s="22" t="s">
        <v>52</v>
      </c>
      <c r="G507" s="22"/>
      <c r="H507" s="22" t="s">
        <v>45</v>
      </c>
      <c r="I507" s="22" t="s">
        <v>46</v>
      </c>
    </row>
    <row r="508" spans="2:9" x14ac:dyDescent="0.2">
      <c r="B508" t="s">
        <v>3</v>
      </c>
      <c r="E508" s="8">
        <v>1161.3</v>
      </c>
      <c r="F508" s="8">
        <v>623.62</v>
      </c>
      <c r="G508">
        <f>F508/E508</f>
        <v>0.53700163609747698</v>
      </c>
      <c r="H508" s="25">
        <f>1-G508</f>
        <v>0.46299836390252302</v>
      </c>
      <c r="I508" s="26">
        <f t="shared" ref="I508:I513" si="3">E508-F508</f>
        <v>537.67999999999995</v>
      </c>
    </row>
    <row r="509" spans="2:9" x14ac:dyDescent="0.2">
      <c r="B509" t="s">
        <v>4</v>
      </c>
      <c r="E509" s="8">
        <f>C486*C503</f>
        <v>223.25</v>
      </c>
      <c r="F509" s="8">
        <f>C486*C505</f>
        <v>119.9</v>
      </c>
      <c r="G509">
        <f>F509/E509</f>
        <v>0.53706606942889146</v>
      </c>
      <c r="H509" s="25">
        <f>1-G509</f>
        <v>0.46293393057110854</v>
      </c>
      <c r="I509" s="26">
        <f t="shared" si="3"/>
        <v>103.35</v>
      </c>
    </row>
    <row r="510" spans="2:9" x14ac:dyDescent="0.2">
      <c r="B510" t="s">
        <v>5</v>
      </c>
      <c r="E510" s="8">
        <v>613.6</v>
      </c>
      <c r="F510" s="8">
        <v>582.91999999999996</v>
      </c>
      <c r="G510">
        <f>F510/E510</f>
        <v>0.94999999999999984</v>
      </c>
      <c r="H510" s="25">
        <f>1-G510</f>
        <v>5.0000000000000155E-2</v>
      </c>
      <c r="I510" s="26">
        <f t="shared" si="3"/>
        <v>30.680000000000064</v>
      </c>
    </row>
    <row r="511" spans="2:9" x14ac:dyDescent="0.2">
      <c r="B511" t="s">
        <v>6</v>
      </c>
      <c r="E511" s="8">
        <v>342.59</v>
      </c>
      <c r="F511" s="8">
        <v>328.89</v>
      </c>
      <c r="G511">
        <f>F511/E511</f>
        <v>0.96001050818762956</v>
      </c>
      <c r="H511" s="25">
        <f>1-G511</f>
        <v>3.9989491812370437E-2</v>
      </c>
      <c r="I511" s="26">
        <f t="shared" si="3"/>
        <v>13.699999999999989</v>
      </c>
    </row>
    <row r="512" spans="2:9" x14ac:dyDescent="0.2">
      <c r="B512" t="s">
        <v>7</v>
      </c>
      <c r="E512" s="8">
        <v>410.84</v>
      </c>
      <c r="F512" s="8">
        <v>394.41</v>
      </c>
      <c r="G512">
        <f>F512/E512</f>
        <v>0.96000876253529366</v>
      </c>
      <c r="H512" s="25">
        <f>1-G512</f>
        <v>3.9991237464706342E-2</v>
      </c>
      <c r="I512" s="26">
        <f t="shared" si="3"/>
        <v>16.42999999999995</v>
      </c>
    </row>
    <row r="513" spans="2:9" s="9" customFormat="1" ht="15" x14ac:dyDescent="0.25">
      <c r="E513" s="28">
        <f>SUM(E508:E512)</f>
        <v>2751.5800000000004</v>
      </c>
      <c r="F513" s="28">
        <f>SUM(F508:F512)</f>
        <v>2049.7399999999998</v>
      </c>
      <c r="H513" s="25"/>
      <c r="I513" s="30">
        <f t="shared" si="3"/>
        <v>701.8400000000006</v>
      </c>
    </row>
    <row r="515" spans="2:9" s="13" customFormat="1" x14ac:dyDescent="0.2">
      <c r="B515" s="15" t="s">
        <v>12</v>
      </c>
      <c r="E515" s="32" t="s">
        <v>43</v>
      </c>
      <c r="F515" s="22" t="s">
        <v>53</v>
      </c>
      <c r="G515" s="22"/>
      <c r="H515" s="22" t="s">
        <v>45</v>
      </c>
      <c r="I515" s="22" t="s">
        <v>46</v>
      </c>
    </row>
    <row r="516" spans="2:9" x14ac:dyDescent="0.2">
      <c r="B516" t="s">
        <v>13</v>
      </c>
      <c r="E516" s="8">
        <v>95.97</v>
      </c>
      <c r="F516" s="8">
        <v>92.14</v>
      </c>
      <c r="G516" s="36">
        <f>F516/E516</f>
        <v>0.96009169532145466</v>
      </c>
      <c r="H516" s="25">
        <f>1-G516</f>
        <v>3.9908304678545337E-2</v>
      </c>
      <c r="I516" s="26">
        <f>E516-F516</f>
        <v>3.8299999999999983</v>
      </c>
    </row>
    <row r="517" spans="2:9" x14ac:dyDescent="0.2">
      <c r="B517" t="s">
        <v>14</v>
      </c>
      <c r="E517" s="8">
        <v>137.13999999999999</v>
      </c>
      <c r="F517" s="8">
        <v>131.66</v>
      </c>
      <c r="G517" s="36">
        <f>F517/E517</f>
        <v>0.96004083418404562</v>
      </c>
      <c r="H517" s="25">
        <f>1-G517</f>
        <v>3.9959165815954378E-2</v>
      </c>
      <c r="I517" s="26">
        <f>E517-F517</f>
        <v>5.4799999999999898</v>
      </c>
    </row>
    <row r="518" spans="2:9" x14ac:dyDescent="0.2">
      <c r="B518" t="s">
        <v>15</v>
      </c>
      <c r="E518" s="8">
        <v>2.2599999999999998</v>
      </c>
      <c r="F518" s="8">
        <v>2.16</v>
      </c>
      <c r="G518" s="36">
        <f>F518/E518</f>
        <v>0.95575221238938068</v>
      </c>
      <c r="H518" s="25">
        <f>1-G518</f>
        <v>4.4247787610619316E-2</v>
      </c>
      <c r="I518" s="26">
        <f>E518-F518</f>
        <v>9.9999999999999645E-2</v>
      </c>
    </row>
    <row r="520" spans="2:9" ht="13.5" thickBot="1" x14ac:dyDescent="0.25"/>
    <row r="521" spans="2:9" ht="16.5" thickTop="1" thickBot="1" x14ac:dyDescent="0.3">
      <c r="B521" s="5" t="s">
        <v>54</v>
      </c>
      <c r="E521" s="16">
        <f>12*E500+2*E513</f>
        <v>43277.360000000008</v>
      </c>
    </row>
    <row r="522" spans="2:9" ht="24" thickTop="1" thickBot="1" x14ac:dyDescent="0.25">
      <c r="B522" s="37" t="s">
        <v>17</v>
      </c>
      <c r="E522" s="97"/>
    </row>
    <row r="523" spans="2:9" ht="13.5" thickTop="1" x14ac:dyDescent="0.2">
      <c r="E523" s="97"/>
      <c r="F523" s="39" t="s">
        <v>25</v>
      </c>
      <c r="G523" s="69">
        <f>E526/E521</f>
        <v>0.9613144147424888</v>
      </c>
      <c r="H523" s="77" t="s">
        <v>26</v>
      </c>
    </row>
    <row r="524" spans="2:9" ht="13.5" thickBot="1" x14ac:dyDescent="0.25">
      <c r="E524" s="97"/>
      <c r="F524" s="42">
        <f>E521-E526</f>
        <v>1674.2100000000064</v>
      </c>
      <c r="G524" s="72"/>
      <c r="H524" s="44">
        <f>1-G523</f>
        <v>3.8685585257511201E-2</v>
      </c>
    </row>
    <row r="525" spans="2:9" ht="14.25" thickTop="1" thickBot="1" x14ac:dyDescent="0.25">
      <c r="E525" s="97"/>
    </row>
    <row r="526" spans="2:9" ht="14.25" thickTop="1" thickBot="1" x14ac:dyDescent="0.25">
      <c r="B526" s="11" t="s">
        <v>55</v>
      </c>
      <c r="C526" s="11"/>
      <c r="D526" s="11"/>
      <c r="E526" s="75">
        <f>5*E500+7*F500+E513+F513</f>
        <v>41603.15</v>
      </c>
    </row>
    <row r="527" spans="2:9" ht="23.25" thickTop="1" x14ac:dyDescent="0.2">
      <c r="B527" s="37" t="s">
        <v>17</v>
      </c>
    </row>
    <row r="533" spans="6:6" ht="14.25" x14ac:dyDescent="0.2">
      <c r="F533" s="9"/>
    </row>
  </sheetData>
  <pageMargins left="0.78740157480314965" right="0.78740157480314965" top="0.51181102362204722" bottom="0.59055118110236227" header="0" footer="0"/>
  <pageSetup paperSize="9" scale="75" orientation="landscape" r:id="rId1"/>
  <headerFooter alignWithMargins="0"/>
  <rowBreaks count="2" manualBreakCount="2">
    <brk id="438" max="16383" man="1"/>
    <brk id="4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22 10</vt:lpstr>
      <vt:lpstr>22 13</vt:lpstr>
      <vt:lpstr>23</vt:lpstr>
      <vt:lpstr>24 12</vt:lpstr>
      <vt:lpstr>24 13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Rodríguez Alvarez</dc:creator>
  <cp:lastModifiedBy>Sindicato Palencia</cp:lastModifiedBy>
  <cp:lastPrinted>2018-10-04T15:55:39Z</cp:lastPrinted>
  <dcterms:created xsi:type="dcterms:W3CDTF">2016-01-16T16:57:17Z</dcterms:created>
  <dcterms:modified xsi:type="dcterms:W3CDTF">2023-01-28T16:46:39Z</dcterms:modified>
</cp:coreProperties>
</file>